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rives compartilhados\DEPI_DPTO_GESTÃO TÉCNICA\PASTAS TÉCNICAS\PASTAS TÉCNICAS - 2023\PT-01-2023 - IA - reforço estrutura balanço Teatro\R2\"/>
    </mc:Choice>
  </mc:AlternateContent>
  <xr:revisionPtr revIDLastSave="0" documentId="13_ncr:1_{4FC9E1E6-3419-476E-A09C-9BF89233C83C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Orçamento" sheetId="1" r:id="rId1"/>
    <sheet name="Cronograma" sheetId="2" r:id="rId2"/>
    <sheet name="Curva ABC" sheetId="4" r:id="rId3"/>
    <sheet name="CPU" sheetId="3" r:id="rId4"/>
    <sheet name="Planilha vazia" sheetId="5" r:id="rId5"/>
    <sheet name="Cronograma vazio" sheetId="6" r:id="rId6"/>
  </sheets>
  <definedNames>
    <definedName name="_xlnm.Print_Area" localSheetId="3">CPU!$A$1:$J$312</definedName>
    <definedName name="_xlnm.Print_Area" localSheetId="1">Cronograma!$A$1:$F$32</definedName>
    <definedName name="_xlnm.Print_Area" localSheetId="5">'Cronograma vazio'!$A$1:$F$28</definedName>
    <definedName name="_xlnm.Print_Area" localSheetId="0">Orçamento!$A$1:$L$59</definedName>
    <definedName name="_xlnm.Print_Area" localSheetId="4">'Planilha vazia'!$A$1:$J$59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1" i="1" l="1"/>
  <c r="L51" i="1" s="1"/>
  <c r="J51" i="1"/>
  <c r="K51" i="1"/>
  <c r="I52" i="1"/>
  <c r="L52" i="1" s="1"/>
  <c r="J52" i="1"/>
  <c r="K52" i="1"/>
  <c r="K50" i="1"/>
  <c r="J50" i="1"/>
  <c r="I50" i="1"/>
  <c r="L50" i="1" s="1"/>
  <c r="I46" i="1"/>
  <c r="L46" i="1" s="1"/>
  <c r="J46" i="1"/>
  <c r="K46" i="1"/>
  <c r="I47" i="1"/>
  <c r="L47" i="1" s="1"/>
  <c r="J47" i="1"/>
  <c r="K47" i="1"/>
  <c r="I48" i="1"/>
  <c r="L48" i="1" s="1"/>
  <c r="J48" i="1"/>
  <c r="K48" i="1"/>
  <c r="K45" i="1"/>
  <c r="J45" i="1"/>
  <c r="I45" i="1"/>
  <c r="L45" i="1" s="1"/>
  <c r="I40" i="1"/>
  <c r="L40" i="1" s="1"/>
  <c r="J40" i="1"/>
  <c r="K40" i="1"/>
  <c r="I41" i="1"/>
  <c r="L41" i="1" s="1"/>
  <c r="J41" i="1"/>
  <c r="K41" i="1"/>
  <c r="I42" i="1"/>
  <c r="L42" i="1" s="1"/>
  <c r="J42" i="1"/>
  <c r="K42" i="1"/>
  <c r="I43" i="1"/>
  <c r="L43" i="1" s="1"/>
  <c r="J43" i="1"/>
  <c r="K43" i="1"/>
  <c r="K39" i="1"/>
  <c r="J39" i="1"/>
  <c r="I39" i="1"/>
  <c r="L39" i="1" s="1"/>
  <c r="I25" i="1"/>
  <c r="L25" i="1" s="1"/>
  <c r="J25" i="1"/>
  <c r="K25" i="1"/>
  <c r="I26" i="1"/>
  <c r="L26" i="1" s="1"/>
  <c r="J26" i="1"/>
  <c r="K26" i="1"/>
  <c r="I27" i="1"/>
  <c r="L27" i="1" s="1"/>
  <c r="J27" i="1"/>
  <c r="K27" i="1"/>
  <c r="I28" i="1"/>
  <c r="L28" i="1" s="1"/>
  <c r="J28" i="1"/>
  <c r="K28" i="1"/>
  <c r="I29" i="1"/>
  <c r="L29" i="1" s="1"/>
  <c r="J29" i="1"/>
  <c r="K29" i="1"/>
  <c r="I30" i="1"/>
  <c r="L30" i="1" s="1"/>
  <c r="J30" i="1"/>
  <c r="K30" i="1"/>
  <c r="I31" i="1"/>
  <c r="L31" i="1" s="1"/>
  <c r="J31" i="1"/>
  <c r="K31" i="1"/>
  <c r="I32" i="1"/>
  <c r="L32" i="1" s="1"/>
  <c r="J32" i="1"/>
  <c r="K32" i="1"/>
  <c r="I33" i="1"/>
  <c r="L33" i="1" s="1"/>
  <c r="J33" i="1"/>
  <c r="K33" i="1"/>
  <c r="I34" i="1"/>
  <c r="L34" i="1" s="1"/>
  <c r="J34" i="1"/>
  <c r="K34" i="1"/>
  <c r="I35" i="1"/>
  <c r="L35" i="1" s="1"/>
  <c r="J35" i="1"/>
  <c r="K35" i="1"/>
  <c r="I36" i="1"/>
  <c r="L36" i="1" s="1"/>
  <c r="J36" i="1"/>
  <c r="K36" i="1"/>
  <c r="I37" i="1"/>
  <c r="L37" i="1" s="1"/>
  <c r="J37" i="1"/>
  <c r="K37" i="1"/>
  <c r="K24" i="1"/>
  <c r="J24" i="1"/>
  <c r="I24" i="1"/>
  <c r="L24" i="1" s="1"/>
  <c r="K22" i="1"/>
  <c r="J22" i="1"/>
  <c r="I22" i="1"/>
  <c r="L22" i="1" s="1"/>
  <c r="K21" i="1"/>
  <c r="J21" i="1"/>
  <c r="I21" i="1"/>
  <c r="L21" i="1" s="1"/>
  <c r="K19" i="1"/>
  <c r="J19" i="1"/>
  <c r="I19" i="1"/>
  <c r="L19" i="1" s="1"/>
  <c r="L18" i="1" s="1"/>
  <c r="C11" i="2" s="1"/>
  <c r="K17" i="1"/>
  <c r="J17" i="1"/>
  <c r="I17" i="1"/>
  <c r="L17" i="1" s="1"/>
  <c r="L16" i="1" s="1"/>
  <c r="C9" i="2" s="1"/>
  <c r="K15" i="1"/>
  <c r="J15" i="1"/>
  <c r="I15" i="1"/>
  <c r="L15" i="1" s="1"/>
  <c r="L14" i="1" s="1"/>
  <c r="C7" i="2" s="1"/>
  <c r="D8" i="2" s="1"/>
  <c r="I10" i="1"/>
  <c r="L10" i="1" s="1"/>
  <c r="J10" i="1"/>
  <c r="K10" i="1"/>
  <c r="I11" i="1"/>
  <c r="L11" i="1" s="1"/>
  <c r="J11" i="1"/>
  <c r="K11" i="1"/>
  <c r="I12" i="1"/>
  <c r="L12" i="1" s="1"/>
  <c r="J12" i="1"/>
  <c r="K12" i="1"/>
  <c r="I13" i="1"/>
  <c r="L13" i="1" s="1"/>
  <c r="J13" i="1"/>
  <c r="K13" i="1"/>
  <c r="K9" i="1"/>
  <c r="J9" i="1"/>
  <c r="I9" i="1"/>
  <c r="L9" i="1" s="1"/>
  <c r="E10" i="2" l="1"/>
  <c r="D10" i="2"/>
  <c r="E12" i="2"/>
  <c r="D12" i="2"/>
  <c r="L20" i="1"/>
  <c r="C13" i="2" s="1"/>
  <c r="E14" i="2" s="1"/>
  <c r="K53" i="1"/>
  <c r="L44" i="1"/>
  <c r="C19" i="2" s="1"/>
  <c r="J53" i="1"/>
  <c r="L23" i="1"/>
  <c r="C15" i="2" s="1"/>
  <c r="L49" i="1"/>
  <c r="C21" i="2" s="1"/>
  <c r="F22" i="2" s="1"/>
  <c r="L38" i="1"/>
  <c r="C17" i="2" s="1"/>
  <c r="E18" i="2" s="1"/>
  <c r="L8" i="1"/>
  <c r="C5" i="2" s="1"/>
  <c r="E16" i="2" l="1"/>
  <c r="F16" i="2"/>
  <c r="F20" i="2"/>
  <c r="E20" i="2"/>
  <c r="F6" i="2"/>
  <c r="F23" i="2" s="1"/>
  <c r="D6" i="2"/>
  <c r="D23" i="2" s="1"/>
  <c r="D24" i="2" s="1"/>
  <c r="E6" i="2"/>
  <c r="G55" i="1"/>
  <c r="J55" i="1" s="1"/>
  <c r="J56" i="1" s="1"/>
  <c r="H55" i="1"/>
  <c r="L53" i="1"/>
  <c r="N44" i="1" s="1"/>
  <c r="D25" i="2" l="1"/>
  <c r="D26" i="2" s="1"/>
  <c r="E23" i="2"/>
  <c r="E24" i="2" s="1"/>
  <c r="N23" i="1"/>
  <c r="N28" i="1"/>
  <c r="N45" i="1"/>
  <c r="N52" i="1"/>
  <c r="N40" i="1"/>
  <c r="N26" i="1"/>
  <c r="N50" i="1"/>
  <c r="N27" i="1"/>
  <c r="N39" i="1"/>
  <c r="N51" i="1"/>
  <c r="N16" i="1"/>
  <c r="N9" i="1"/>
  <c r="N18" i="1"/>
  <c r="N42" i="1"/>
  <c r="N20" i="1"/>
  <c r="N48" i="1"/>
  <c r="N17" i="1"/>
  <c r="N12" i="1"/>
  <c r="N14" i="1"/>
  <c r="N22" i="1"/>
  <c r="N37" i="1"/>
  <c r="N19" i="1"/>
  <c r="N33" i="1"/>
  <c r="N32" i="1"/>
  <c r="N36" i="1"/>
  <c r="N15" i="1"/>
  <c r="N24" i="1"/>
  <c r="N34" i="1"/>
  <c r="N31" i="1"/>
  <c r="N11" i="1"/>
  <c r="N30" i="1"/>
  <c r="N46" i="1"/>
  <c r="N10" i="1"/>
  <c r="N21" i="1"/>
  <c r="N13" i="1"/>
  <c r="N41" i="1"/>
  <c r="N47" i="1"/>
  <c r="N25" i="1"/>
  <c r="N35" i="1"/>
  <c r="N43" i="1"/>
  <c r="N29" i="1"/>
  <c r="N8" i="1"/>
  <c r="I55" i="1"/>
  <c r="L55" i="1" s="1"/>
  <c r="L54" i="1" s="1"/>
  <c r="C25" i="2" s="1"/>
  <c r="K55" i="1"/>
  <c r="K56" i="1" s="1"/>
  <c r="N38" i="1"/>
  <c r="N49" i="1"/>
  <c r="F24" i="2" l="1"/>
  <c r="F25" i="2" s="1"/>
  <c r="F26" i="2" s="1"/>
  <c r="F27" i="2" s="1"/>
  <c r="F28" i="2" s="1"/>
  <c r="E25" i="2"/>
  <c r="E26" i="2" s="1"/>
  <c r="N53" i="1"/>
  <c r="L56" i="1"/>
  <c r="L57" i="1" s="1"/>
  <c r="L58" i="1" s="1"/>
  <c r="L59" i="1" s="1"/>
</calcChain>
</file>

<file path=xl/sharedStrings.xml><?xml version="1.0" encoding="utf-8"?>
<sst xmlns="http://schemas.openxmlformats.org/spreadsheetml/2006/main" count="2235" uniqueCount="561">
  <si>
    <t>Obra</t>
  </si>
  <si>
    <t>Bancos</t>
  </si>
  <si>
    <t>Encargos Sociais</t>
  </si>
  <si>
    <t xml:space="preserve">SINAPI - 08/2023 - São Paulo
SBC - 10/2023 - São Paulo
ORSE - 08/2023 - Sergipe
SEINFRA - 027 - Ceará
SETOP - 04/2023 - Minas Gerais
SIURB - 01/2023 - São Paulo
SIURB INFRA - 01/2023 - São Paulo
CPOS/CDHU - 08/2023 - São Paulo
FDE - 07/2023 - São Paulo
AGESUL - 06/2023 - Mato Grosso do Sul
EMOP - 08/2023 - Rio de Janeiro
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</si>
  <si>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</si>
  <si>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</si>
  <si>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</si>
  <si>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</si>
  <si>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</si>
  <si>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</si>
  <si>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</si>
  <si>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</si>
  <si>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</si>
  <si>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Peso (%)</t>
  </si>
  <si>
    <t>M. O.</t>
  </si>
  <si>
    <t>MAT.</t>
  </si>
  <si>
    <t xml:space="preserve"> 1 </t>
  </si>
  <si>
    <t>SERVIÇOS PRELIMINARES</t>
  </si>
  <si>
    <t xml:space="preserve"> 1.1 </t>
  </si>
  <si>
    <t xml:space="preserve"> 0101000222 </t>
  </si>
  <si>
    <t>AGESUL</t>
  </si>
  <si>
    <t>MOBILIZAÇÃO DE CANTEIRO DE OBRAS</t>
  </si>
  <si>
    <t>UN</t>
  </si>
  <si>
    <t xml:space="preserve"> 1.2 </t>
  </si>
  <si>
    <t xml:space="preserve"> CGEO-007 </t>
  </si>
  <si>
    <t>Próprio</t>
  </si>
  <si>
    <t>CANTEIRO DE OBRAS CONFORME A NR-18 E NR-24.</t>
  </si>
  <si>
    <t>MES</t>
  </si>
  <si>
    <t xml:space="preserve"> 1.3 </t>
  </si>
  <si>
    <t xml:space="preserve"> C2850 </t>
  </si>
  <si>
    <t>SEINFRA</t>
  </si>
  <si>
    <t>INSTALAÇÕES PROVISÓRIAS DE LUZ , FORÇA,TELEFONE E LÓGICA</t>
  </si>
  <si>
    <t xml:space="preserve"> 1.4 </t>
  </si>
  <si>
    <t xml:space="preserve"> ED-50150 </t>
  </si>
  <si>
    <t>SETOP</t>
  </si>
  <si>
    <t>LIGAÇÃO DE ÁGUA PROVISÓRIA PARA CANTEIRO,  INCLUSIVE HIDRÔMETRO E CAVALETE PARA MEDIÇÃO DE ÁGUA - ENTRADA PRINCIPAL, EM AÇO GALVANIZADO DN 20MM (1/2") - PADRÃO CONCESSIONÁRIA</t>
  </si>
  <si>
    <t>un</t>
  </si>
  <si>
    <t xml:space="preserve"> 1.5 </t>
  </si>
  <si>
    <t xml:space="preserve"> CGEO-377 </t>
  </si>
  <si>
    <t>Placa de obra</t>
  </si>
  <si>
    <t>m²</t>
  </si>
  <si>
    <t xml:space="preserve"> 2 </t>
  </si>
  <si>
    <t>REMOÇÕES E LIMPEZA</t>
  </si>
  <si>
    <t xml:space="preserve"> 2.1 </t>
  </si>
  <si>
    <t xml:space="preserve"> 02.09.030 </t>
  </si>
  <si>
    <t>CPOS/CDHU</t>
  </si>
  <si>
    <t>Limpeza manual do terreno, inclusive troncos até 5 cm de diâmetro, com caminhão à disposição dentro da obra, até o raio de 1 km</t>
  </si>
  <si>
    <t xml:space="preserve"> 3 </t>
  </si>
  <si>
    <t>FUNDAÇÕES</t>
  </si>
  <si>
    <t xml:space="preserve"> 3.1 </t>
  </si>
  <si>
    <t xml:space="preserve"> 16.31.026 </t>
  </si>
  <si>
    <t>FDE</t>
  </si>
  <si>
    <t>ESTACA REAÇÃO PARA 400 KN CRAVADA ALEM 5,00 M DE PROFUNDIDADE CONFORME LAUDO</t>
  </si>
  <si>
    <t>M</t>
  </si>
  <si>
    <t xml:space="preserve"> 4 </t>
  </si>
  <si>
    <t>MACAQUEAMENTO</t>
  </si>
  <si>
    <t xml:space="preserve"> 4.1 </t>
  </si>
  <si>
    <t xml:space="preserve"> 11.091.0001-A </t>
  </si>
  <si>
    <t>EMOP</t>
  </si>
  <si>
    <t>MACAQUEAMENTO PARA TROCA DE APARELHO DE APOIO COM UTILIZAÇÃO DE MACACO PISTÃO, CAPACIDADE DE ATÉ 100T</t>
  </si>
  <si>
    <t xml:space="preserve"> 5 </t>
  </si>
  <si>
    <t>ESTRUTURA</t>
  </si>
  <si>
    <t xml:space="preserve"> 5.1 </t>
  </si>
  <si>
    <t xml:space="preserve"> CGEO-406 </t>
  </si>
  <si>
    <t>Execução dos 2 (dois) novos pilares em aço, denominados CA1 e CA2, com seção transversal circular vazada com diâmetro externo de  219,1mm e espessura de parede de 12,5 mm, em aço estrutural  MR250 (fy ≥ 250 MPa), conforme a ABNT NBR 7007:2016. Completos, com placas de base executados conforme laudo e seus anexos</t>
  </si>
  <si>
    <t>unidade</t>
  </si>
  <si>
    <t xml:space="preserve"> 5.2 </t>
  </si>
  <si>
    <t xml:space="preserve"> 04.02.140 </t>
  </si>
  <si>
    <t>Retirada de estrutura metálica existente no local (3 pilares metálicos)</t>
  </si>
  <si>
    <t>KG</t>
  </si>
  <si>
    <t xml:space="preserve"> 6 </t>
  </si>
  <si>
    <t>REFORÇO DAS PAREDES</t>
  </si>
  <si>
    <t xml:space="preserve"> 6.1 </t>
  </si>
  <si>
    <t xml:space="preserve"> 013275 </t>
  </si>
  <si>
    <t>SBC</t>
  </si>
  <si>
    <t>ALUGUEL MENSAL ANDAIME FACHADEIRO (considerando 2 meses) m²xmês</t>
  </si>
  <si>
    <t xml:space="preserve"> 6.2 </t>
  </si>
  <si>
    <t xml:space="preserve"> 210069 </t>
  </si>
  <si>
    <t>MONTAGEM DE FACHADEIRO DE SERVICOS</t>
  </si>
  <si>
    <t xml:space="preserve"> 6.3 </t>
  </si>
  <si>
    <t xml:space="preserve"> 97062 </t>
  </si>
  <si>
    <t>SINAPI</t>
  </si>
  <si>
    <t>COLOCAÇÃO DE TELA DE PROTEÇÃO EM ANDAIME FACHADEIRO.</t>
  </si>
  <si>
    <t xml:space="preserve"> 6.4 </t>
  </si>
  <si>
    <t xml:space="preserve"> 04.30.060 </t>
  </si>
  <si>
    <t>Remoção com reaproveitamento de tubulação hidráulica de águas pluviais existente, incluindo conexões, caixas e elementos de fixação</t>
  </si>
  <si>
    <t xml:space="preserve"> 6.5 </t>
  </si>
  <si>
    <t xml:space="preserve"> 16.35.007 </t>
  </si>
  <si>
    <t>LIXAMENTO ELETRICO DE ARMADURA C/ESCOVA CIRCULAR</t>
  </si>
  <si>
    <t xml:space="preserve"> 6.6 </t>
  </si>
  <si>
    <t xml:space="preserve"> 034022 </t>
  </si>
  <si>
    <t>SIURB</t>
  </si>
  <si>
    <t>TRATAMENTO DE ARMADURA COM APLICAÇÃO DE PRODUTO INIBIDOR OXIDANTE</t>
  </si>
  <si>
    <t xml:space="preserve"> 6.7 </t>
  </si>
  <si>
    <t xml:space="preserve"> 13172 </t>
  </si>
  <si>
    <t>ORSE</t>
  </si>
  <si>
    <t>Aplicação de adesivo estrutural base resina epoxi, bi-componente, fluido, Sikadur, Viepoxi  ou  equivalente técnico para preenchimento das trincas</t>
  </si>
  <si>
    <t>Kg</t>
  </si>
  <si>
    <t xml:space="preserve"> 6.8 </t>
  </si>
  <si>
    <t xml:space="preserve"> 01.23.700 </t>
  </si>
  <si>
    <t>Taxa de mobilização e desmobilização para reforço estrutural com fibra de carbono</t>
  </si>
  <si>
    <t>TX</t>
  </si>
  <si>
    <t xml:space="preserve"> 6.9 </t>
  </si>
  <si>
    <t xml:space="preserve"> 11.090.0520-0 </t>
  </si>
  <si>
    <t>REFORÇO ESTRUTURAL COMPOSTO DE MANTA DE FIBRA DE CARBONO COM ESPESSURA DE 0,165MM, PREPARAÇÃO DE  SUBSTRATO PARA PREENCHIMENTO DAS TRINCAS E COLAGEM DA FIBRA DE CARBONO, MEDIANTE LIXAMENTO, APICOAMENTO e ESCOVAÇÃO, REGULARIZAÇÃO POR ENCHIMENTO ALEATÓRIO E APLICAÇÃO DE ADESIVO EPÓXI PARA FIXAÇÃO E SUTURAÇÃO DAS FIBRAS DE CARBONO - CAMADA SIMPLES</t>
  </si>
  <si>
    <t xml:space="preserve"> 6.10 </t>
  </si>
  <si>
    <t xml:space="preserve"> CGEO-405 </t>
  </si>
  <si>
    <t>REFORCO ESTRUTURAL COMPOSTO DE MANTA DE FIBRA DE CARBONO COM ESPESSURA DE 0,165 MM,INCLUSIVE LIXAMENTO DA SUPERFÍCIE, REGULARIZAÇÃO POR ENCHIMENTO ALEATÓRIO E APLICAÇÃO DE ADESIVO EPOXI PARA FIXACAO E SUTURACAO DAS FIBRAS DE CARBONO - CAMADA DUPLA</t>
  </si>
  <si>
    <t xml:space="preserve"> 6.11 </t>
  </si>
  <si>
    <t xml:space="preserve"> 98564 </t>
  </si>
  <si>
    <t>PROTEÇÃO MECÂNICA DE SUPERFÍCIE VERTICAL COM ARGAMASSA DE CIMENTO E AREIA, TRAÇO 1:3, E=2CM.</t>
  </si>
  <si>
    <t xml:space="preserve"> 6.12 </t>
  </si>
  <si>
    <t xml:space="preserve"> 16.40.002 </t>
  </si>
  <si>
    <t>ARGAMASSA OU CONCRETO DE REPARO COM INIBIDORES DE CORROSÃO</t>
  </si>
  <si>
    <t>m³</t>
  </si>
  <si>
    <t xml:space="preserve"> 6.13 </t>
  </si>
  <si>
    <t xml:space="preserve"> 09.72.010 </t>
  </si>
  <si>
    <t>Recolocação da tubulação hidráulica de águas pluviais, incluindo conexões, caixas e elementos de fixação</t>
  </si>
  <si>
    <t xml:space="preserve"> 6.14 </t>
  </si>
  <si>
    <t xml:space="preserve"> 210065 </t>
  </si>
  <si>
    <t>DESMONTAGEM DE FACHADEIRO DE SERVICOS</t>
  </si>
  <si>
    <t xml:space="preserve"> 7 </t>
  </si>
  <si>
    <t>COBERTURA</t>
  </si>
  <si>
    <t xml:space="preserve"> 7.1 </t>
  </si>
  <si>
    <t>Retirada de estrutura metálica</t>
  </si>
  <si>
    <t xml:space="preserve"> 7.2 </t>
  </si>
  <si>
    <t>Aplicação de adesivo estrutural base resina epoxi, bi-componente, fluido, Sikadur, Viapoxi  ou  equivalente técnico, para preenchimento das trincas</t>
  </si>
  <si>
    <t xml:space="preserve"> 7.3 </t>
  </si>
  <si>
    <t>REFORÇO ESTRUTURAL COMPOSTO DE MANTA DE FIBRA DE CARBONO COM ESPESSURA DE 0,165MM, PREPARAÇÃO DE  SUBSTRATO PARA PREENCHIMENTO DAS TRINCAS E COLAGEM DA FIBRA DE CARBONO, MEDIANTE LIXAMENTO, APICOAMENTO e ESCOVAÇÃO, REGULARIZAÇÃO POR ENCHIMENTO ALEATÓRIO E APLICAÇÃO DE ADESIVO EPÓXI PARA FIXAÇÃO E SUTURAÇÃO DAS FIBRAS DE CARBONO</t>
  </si>
  <si>
    <t xml:space="preserve"> 7.4 </t>
  </si>
  <si>
    <t xml:space="preserve"> 98563 </t>
  </si>
  <si>
    <t>PROTEÇÃO MECÂNICA DE SUPERFÍCIE HORIZONTAL COM ARGAMASSA DE CIMENTO E AREIA, TRAÇO 1:3, E=2CM.</t>
  </si>
  <si>
    <t xml:space="preserve"> 7.5 </t>
  </si>
  <si>
    <t xml:space="preserve"> 15.03.090 </t>
  </si>
  <si>
    <t>Montagem de estrutura metálica em aço, sem pintura</t>
  </si>
  <si>
    <t xml:space="preserve"> 8 </t>
  </si>
  <si>
    <t>PINTURA</t>
  </si>
  <si>
    <t xml:space="preserve"> 8.1 </t>
  </si>
  <si>
    <t xml:space="preserve"> 4521 </t>
  </si>
  <si>
    <t>Remoção de ferrugem em esquadrias ou estruturas metálicas com escova de aço</t>
  </si>
  <si>
    <t xml:space="preserve"> 8.2 </t>
  </si>
  <si>
    <t xml:space="preserve"> 100717 </t>
  </si>
  <si>
    <t>LIXAMENTO MANUAL EM SUPERFÍCIES METÁLICAS EM OBRA</t>
  </si>
  <si>
    <t xml:space="preserve"> 8.3 </t>
  </si>
  <si>
    <t xml:space="preserve"> 17.017.0365-0 </t>
  </si>
  <si>
    <t>PRIMER CONVERTEDOR DE FERRUGEM EM FUNDO DE PROTECAO,EM DUAS DEMAOS.FORNECIMENTO E APLICACAO</t>
  </si>
  <si>
    <t xml:space="preserve"> 8.4 </t>
  </si>
  <si>
    <t xml:space="preserve"> 100758 </t>
  </si>
  <si>
    <t>PINTURA COM TINTA ALQUÍDICA DE ACABAMENTO (ESMALTE SINTÉTICO ACETINADO) APLICADA A ROLO OU PINCEL SOBRE SUPERFÍCIES METÁLICAS EXECUTADO EM OBRA (02 DEMÃOS)</t>
  </si>
  <si>
    <t xml:space="preserve"> 9 </t>
  </si>
  <si>
    <t>SERVIÇOS COMPLEMENTARES</t>
  </si>
  <si>
    <t xml:space="preserve"> 9.1 </t>
  </si>
  <si>
    <t xml:space="preserve"> CPU-SINAPI-030 </t>
  </si>
  <si>
    <t>LIMPEZA FINAL DA OBRA</t>
  </si>
  <si>
    <t xml:space="preserve"> 9.2 </t>
  </si>
  <si>
    <t xml:space="preserve"> 000516 </t>
  </si>
  <si>
    <t>ELABORAÇÃO DE PROJETO "AS BUILT" EM ÁREA ATE 1250 M²</t>
  </si>
  <si>
    <t xml:space="preserve"> 9.3 </t>
  </si>
  <si>
    <t>DESMOBILIZAÇÃO DE CANTEIRO DE OBRAS</t>
  </si>
  <si>
    <t xml:space="preserve"> 10 </t>
  </si>
  <si>
    <t>ADMINISTRAÇÃO LOCAL DE OBRA</t>
  </si>
  <si>
    <t>Totais -&gt;</t>
  </si>
  <si>
    <t>55.820,96</t>
  </si>
  <si>
    <t>214.662,56</t>
  </si>
  <si>
    <t>270.483,52</t>
  </si>
  <si>
    <t>Total sem BDI</t>
  </si>
  <si>
    <t>Total do BDI</t>
  </si>
  <si>
    <t>Total Geral</t>
  </si>
  <si>
    <t>10.1</t>
  </si>
  <si>
    <t>BDI(%):</t>
  </si>
  <si>
    <t xml:space="preserve">Não Desonerado: </t>
  </si>
  <si>
    <t>Teatro Laboratório - Reforço da Estrutura em Balanço - R01</t>
  </si>
  <si>
    <t>Cronograma Físico e Financeiro</t>
  </si>
  <si>
    <t>Data:</t>
  </si>
  <si>
    <t>Total Por Etapa</t>
  </si>
  <si>
    <t>30 DIAS</t>
  </si>
  <si>
    <t>60 DIAS</t>
  </si>
  <si>
    <t>90 DIAS</t>
  </si>
  <si>
    <t/>
  </si>
  <si>
    <t>MACAQUEAMENTO DA ESTRUTURA</t>
  </si>
  <si>
    <t>Custo</t>
  </si>
  <si>
    <t>Custo Acumulado</t>
  </si>
  <si>
    <t>SUBTOTAL</t>
  </si>
  <si>
    <t>BDI(%)</t>
  </si>
  <si>
    <t>TOTAL GERAL</t>
  </si>
  <si>
    <t>Não Desonerado: 115,26%</t>
  </si>
  <si>
    <t>Área: 200 m²</t>
  </si>
  <si>
    <t>IA - Teatro Laboratório - Reforço da Estrutura em Balanço 
Rua Elis Regina  - Cidade Universitária - Campinas / SP
Área: 200 m²</t>
  </si>
  <si>
    <t>Encargos Sociais
Não Desonerado: 115,26%
BDI(%): 22,12%</t>
  </si>
  <si>
    <t>Rua Elis Regina  - Cidade Universitária - Campinas / SP</t>
  </si>
  <si>
    <t xml:space="preserve">Acordão TCU </t>
  </si>
  <si>
    <t>2622/2013</t>
  </si>
  <si>
    <t>Preço Total =&gt;</t>
  </si>
  <si>
    <t>Quant. =&gt;</t>
  </si>
  <si>
    <t>MO com LS =&gt;</t>
  </si>
  <si>
    <t>LS =&gt;</t>
  </si>
  <si>
    <t>MO sem LS =&gt;</t>
  </si>
  <si>
    <t>CHP</t>
  </si>
  <si>
    <t>CHOR - CUSTOS HORÁRIOS DE MÁQUINAS E EQUIPAMENTOS</t>
  </si>
  <si>
    <t>GUINDAUTO HIDRÁULICO, CAPACIDADE MÁXIMA DE CARGA 6200 KG, MOMENTO MÁXIMO DE CARGA 11,7 TM, ALCANCE MÁXIMO HORIZONTAL 9,70 M, INCLUSIVE CAMINHÃO TOCO PBT 16.000 KG, POTÊNCIA DE 189 CV - CHP DIURNO. AF_06/2014</t>
  </si>
  <si>
    <t xml:space="preserve"> 5928 </t>
  </si>
  <si>
    <t>Composição Auxiliar</t>
  </si>
  <si>
    <t>Composição</t>
  </si>
  <si>
    <t>Tipo</t>
  </si>
  <si>
    <t>H</t>
  </si>
  <si>
    <t>SEDI - SERVIÇOS DIVERSOS</t>
  </si>
  <si>
    <t>ENGENHEIRO CIVIL DE OBRA SENIOR COM ENCARGOS COMPLEMENTARES</t>
  </si>
  <si>
    <t xml:space="preserve"> 90779 </t>
  </si>
  <si>
    <t>DESENHISTA DETALHISTA COM ENCARGOS COMPLEMENTARES</t>
  </si>
  <si>
    <t xml:space="preserve"> 88597 </t>
  </si>
  <si>
    <t>PROJETOS</t>
  </si>
  <si>
    <t>L</t>
  </si>
  <si>
    <t>Material</t>
  </si>
  <si>
    <t>ACIDO CLORIDRICO / ACIDO MURIATICO, DILUICAO 10% A 12% PARA USO EM LIMPEZA</t>
  </si>
  <si>
    <t xml:space="preserve"> 00000003 </t>
  </si>
  <si>
    <t>Insumo</t>
  </si>
  <si>
    <t>Mão de Obra</t>
  </si>
  <si>
    <t>SERVENTE DE OBRAS</t>
  </si>
  <si>
    <t xml:space="preserve"> 00006111 </t>
  </si>
  <si>
    <t>TINTA ESMALTE SINTETICO PREMIUM ACETINADO</t>
  </si>
  <si>
    <t xml:space="preserve"> 00007311 </t>
  </si>
  <si>
    <t>DILUENTE AGUARRAS</t>
  </si>
  <si>
    <t xml:space="preserve"> 00005318 </t>
  </si>
  <si>
    <t>PINTOR COM ENCARGOS COMPLEMENTARES</t>
  </si>
  <si>
    <t xml:space="preserve"> 88310 </t>
  </si>
  <si>
    <t>PINT - PINTURAS</t>
  </si>
  <si>
    <t>Equipamento para Aquisição Permanente</t>
  </si>
  <si>
    <t>TINTA PRIMER CONVERTEDOR DE FERRUGEM, PC F, QUIMATIC, TAPMATIC OU SIMILAR</t>
  </si>
  <si>
    <t xml:space="preserve"> 11054 </t>
  </si>
  <si>
    <t>PINTOR (HORISTA)</t>
  </si>
  <si>
    <t xml:space="preserve"> 00004783 </t>
  </si>
  <si>
    <t>LIXA EM FOLHA PARA FERRO, NUMERO 150</t>
  </si>
  <si>
    <t xml:space="preserve"> 00003768 </t>
  </si>
  <si>
    <t>h</t>
  </si>
  <si>
    <t>Provisórios</t>
  </si>
  <si>
    <t>Encargos Complementares - Servente</t>
  </si>
  <si>
    <t xml:space="preserve"> 10549 </t>
  </si>
  <si>
    <t>Tratamentos de Superfícies</t>
  </si>
  <si>
    <t>AJUDANTE DE SERRALHEIRO (HORISTA)</t>
  </si>
  <si>
    <t xml:space="preserve"> 00000252 </t>
  </si>
  <si>
    <t>SERRALHEIRO (HORISTA)</t>
  </si>
  <si>
    <t xml:space="preserve"> 00006110 </t>
  </si>
  <si>
    <t>CAMADA SEPARADORA DE FILME DE POLIETILENO 20 A 25 MICRA</t>
  </si>
  <si>
    <t xml:space="preserve"> 00038365 </t>
  </si>
  <si>
    <t>SERVENTE COM ENCARGOS COMPLEMENTARES</t>
  </si>
  <si>
    <t xml:space="preserve"> 88316 </t>
  </si>
  <si>
    <t>PEDREIRO COM ENCARGOS COMPLEMENTARES</t>
  </si>
  <si>
    <t xml:space="preserve"> 88309 </t>
  </si>
  <si>
    <t>ARGAMASSA TRAÇO 1:3 (EM VOLUME DE CIMENTO E AREIA MÉDIA ÚMIDA) PARA CONTRAPISO, PREPARO MANUAL. AF_08/2019</t>
  </si>
  <si>
    <t xml:space="preserve"> 87372 </t>
  </si>
  <si>
    <t>IMPE - IMPERMEABILIZAÇÕES E PROTEÇÕES DIVERSAS</t>
  </si>
  <si>
    <t>PRIMER EPOXICO FC, 100% DE SOLIDOS, P/AN CORAGEM FISICO/QUIMICA DE CONCRETO, ROGE RMAT OU SIMILAR</t>
  </si>
  <si>
    <t xml:space="preserve"> 13447 </t>
  </si>
  <si>
    <t>M2</t>
  </si>
  <si>
    <t>MANTA DE FIBRA DE CARBONO, P/REFORCO EST RUTURAL, DE (500X0,165)MM, MFC 130, ROGE RMAT OU SIMILAR</t>
  </si>
  <si>
    <t xml:space="preserve"> 13446 </t>
  </si>
  <si>
    <t>DISCO DE LIXA SIC, CARBURETO DE SILICIO , DIAMETRO DE 7" E FURO DE 7/8"</t>
  </si>
  <si>
    <t xml:space="preserve"> 13445 </t>
  </si>
  <si>
    <t>ARGAMASSA EPOXICA FC PARA CORRECAO DE SU PERFICIE DO CONCRETO, ROGERMAT OU SIMILA R</t>
  </si>
  <si>
    <t xml:space="preserve"> 13444 </t>
  </si>
  <si>
    <t>ADESIVO EPOXI ESTRUTURANTE FC, 100% DE S OLIDOS, P/SERVIR MATRIZ A MANTA, ROGERMA RT OU SIMILAR</t>
  </si>
  <si>
    <t xml:space="preserve"> 13443 </t>
  </si>
  <si>
    <t>PEDREIRO (HORISTA)</t>
  </si>
  <si>
    <t xml:space="preserve"> 00004750 </t>
  </si>
  <si>
    <t>kg</t>
  </si>
  <si>
    <t>Adesivo Sikadur 52 - fluido bí-componente à base de resinas epoxi  ou similar kg</t>
  </si>
  <si>
    <t xml:space="preserve"> 13959 </t>
  </si>
  <si>
    <t>Encargos Complementares - Pedreiro</t>
  </si>
  <si>
    <t xml:space="preserve"> 10550 </t>
  </si>
  <si>
    <t>Reparo, Proteção e Reforço de Estrutura de Concreto Armado</t>
  </si>
  <si>
    <t xml:space="preserve"> S.05.000.093275 </t>
  </si>
  <si>
    <t>LIMPEZA</t>
  </si>
  <si>
    <t>AJUDANTE DE ELETRICISTA (HORISTA)</t>
  </si>
  <si>
    <t xml:space="preserve"> 00000247 </t>
  </si>
  <si>
    <t>ELETRICISTA (HORISTA)</t>
  </si>
  <si>
    <t xml:space="preserve"> 00002436 </t>
  </si>
  <si>
    <t>Recolocacoes - baixa tensao</t>
  </si>
  <si>
    <t>Brita graduada usinada posto obra</t>
  </si>
  <si>
    <t xml:space="preserve"> B.05.000.020516 </t>
  </si>
  <si>
    <t>INIBIDOR DE CORROSAO (NITRO DE SODIO OU CALCIO)</t>
  </si>
  <si>
    <t xml:space="preserve"> 9.10.24 </t>
  </si>
  <si>
    <t>CIMENTO PORTLAND COMPOSTO CP II-32</t>
  </si>
  <si>
    <t xml:space="preserve"> 00001379 </t>
  </si>
  <si>
    <t>Areia grossa</t>
  </si>
  <si>
    <t xml:space="preserve"> B.04.000.020504 </t>
  </si>
  <si>
    <t>Reparo de armaduras corroidas por acao de cloretos</t>
  </si>
  <si>
    <t>TELA DE ARAME GALVANIZADA, HEXAGONAL, FIO 0,56 MM (24 BWG), MALHA 1/2", H = 1 M</t>
  </si>
  <si>
    <t xml:space="preserve"> 00010931 </t>
  </si>
  <si>
    <t>REFORCO ESTRUTURAL COMPOSTO DE MANTA DE FIBRA DE CARBONO COM ESPESSURA DE 0,165MM,INCLUSIVE LIXAMENTO DA SUPERFICIE,REGU LARIZACAO POR ENCHIMENTO ALEATORIO E APLICACAO DE ADESIVO EP OXI PARA FIXACAO E SUTURACAO DAS FIBRAS DE CARBONO</t>
  </si>
  <si>
    <t>FUES - FUNDAÇÕES E ESTRUTURAS</t>
  </si>
  <si>
    <t>Veículo utilitário com capacidade para 9 pessoas - 1.600 CC - COND.D</t>
  </si>
  <si>
    <t xml:space="preserve"> S.01.000.080352 </t>
  </si>
  <si>
    <t>ENGENHEIRO CIVIL SENIOR</t>
  </si>
  <si>
    <t xml:space="preserve"> 00034782 </t>
  </si>
  <si>
    <t>ENGENHEIRO CIVIL JUNIOR</t>
  </si>
  <si>
    <t xml:space="preserve"> 00034779 </t>
  </si>
  <si>
    <t>FUNDO CROMATO DE ZINCO</t>
  </si>
  <si>
    <t xml:space="preserve"> 37509 </t>
  </si>
  <si>
    <t>Edificações</t>
  </si>
  <si>
    <t>LIXADEIRA ELETRICA</t>
  </si>
  <si>
    <t xml:space="preserve"> 9.00.02 </t>
  </si>
  <si>
    <t>ESCOVAS CIRCULAR COM CERDAS DE ACO</t>
  </si>
  <si>
    <t xml:space="preserve"> 9.10.02 </t>
  </si>
  <si>
    <t>Procedimentos para preparo e limpeza do substrato</t>
  </si>
  <si>
    <t>TELA FACHADEIRA EM POLIETILENO, ROLO DE 3 X 100 M (L X C), COR BRANCA, SEM LOGOMARCA - PARA PROTECAO DE OBRAS</t>
  </si>
  <si>
    <t xml:space="preserve"> 00007170 </t>
  </si>
  <si>
    <t>ABRACADEIRA DE NYLON PARA AMARRACAO DE CABOS, COMPRIMENTO DE 200 X *4,6* MM</t>
  </si>
  <si>
    <t xml:space="preserve"> 00000411 </t>
  </si>
  <si>
    <t>CARPINTEIRO DE FORMAS COM ENCARGOS COMPLEMENTARES</t>
  </si>
  <si>
    <t xml:space="preserve"> 88262 </t>
  </si>
  <si>
    <t>AJUDANTE DE CARPINTEIRO COM ENCARGOS COMPLEMENTARES</t>
  </si>
  <si>
    <t xml:space="preserve"> 88239 </t>
  </si>
  <si>
    <t>ALUGUEL MENSAL ANDAIME FACHADEIRO</t>
  </si>
  <si>
    <t xml:space="preserve"> 021251 </t>
  </si>
  <si>
    <t>MAQUINAS E FERRAMENTAS</t>
  </si>
  <si>
    <t>CJ</t>
  </si>
  <si>
    <t>INSTALACOES ELETRICAS - LEITOS E CABOS</t>
  </si>
  <si>
    <t>LEITOS - PORCA E ARRUELA 3/8""</t>
  </si>
  <si>
    <t xml:space="preserve"> 063444 </t>
  </si>
  <si>
    <t>ATERRAMENTO</t>
  </si>
  <si>
    <t>BARRA ROSCADA 5/16"" x 1 METRO</t>
  </si>
  <si>
    <t xml:space="preserve"> 078130 </t>
  </si>
  <si>
    <t>PERFURACAO PILARES P/FIXACAO ACO 16mm COM COMPOUND ADESIVO</t>
  </si>
  <si>
    <t xml:space="preserve"> 040811 </t>
  </si>
  <si>
    <t>POCOS ARTESIANOS</t>
  </si>
  <si>
    <t>SOLDAGEM-SOLDA ELETRICA CIRCULAR BISEL EM TUBO ACO PRETO 10""</t>
  </si>
  <si>
    <t xml:space="preserve"> 047403 </t>
  </si>
  <si>
    <t>Armadura</t>
  </si>
  <si>
    <t>INSERTS EM CANTONEIRAS OU CHAPA AÇO A-36 P/SOLIDARIZAÇÃO DE VIGAS E PILARES</t>
  </si>
  <si>
    <t xml:space="preserve"> 03.02.010 </t>
  </si>
  <si>
    <t>SANEAMENTO</t>
  </si>
  <si>
    <t>TUBO ACO CARBONO PARA SOLDA SCH-40 D=250mm</t>
  </si>
  <si>
    <t xml:space="preserve"> 057415 </t>
  </si>
  <si>
    <t>OPERADOR DE ROLO COMPACTADOR</t>
  </si>
  <si>
    <t xml:space="preserve"> 00004238 </t>
  </si>
  <si>
    <t>CILINDRO HIDR. DE 100T (CP)</t>
  </si>
  <si>
    <t xml:space="preserve"> 19.011.0014-C </t>
  </si>
  <si>
    <t>ESTACA REACAO P/ 20T CRAVADAALÉM DE 5,00M PROF</t>
  </si>
  <si>
    <t xml:space="preserve"> 2.02.12 </t>
  </si>
  <si>
    <t>Servicos de recuperacao estrutural - reforco de fundacoes</t>
  </si>
  <si>
    <t>Caminhão basculante diesel com capacidade de 5 m³ - COND. D</t>
  </si>
  <si>
    <t xml:space="preserve"> S.01.000.080311 </t>
  </si>
  <si>
    <t>Pá-carregadeira sobre pneus, potência 120 a 122HP (88,5 a 119 kW) capacidade da caçamba de 1,7 a 5,0m³, ref. CAT924G da CATERPILLAR</t>
  </si>
  <si>
    <t xml:space="preserve"> S.07.000.080230 </t>
  </si>
  <si>
    <t>PLACA DE OBRAS COM BANNER DE LONA COM IMPRESSAO EM 2 CORES 80x120cm</t>
  </si>
  <si>
    <t xml:space="preserve"> 089855 </t>
  </si>
  <si>
    <t>ASTU - ASSENTAMENTO DE TUBOS E PECAS</t>
  </si>
  <si>
    <t>(G) Total:</t>
  </si>
  <si>
    <t>hora</t>
  </si>
  <si>
    <t>BOMBEIRO/ENCANADOR COM ENCARGOS COMPLEMENTARES</t>
  </si>
  <si>
    <t>ED-50374</t>
  </si>
  <si>
    <t>Atividade Auxiliar</t>
  </si>
  <si>
    <t>AJUDANTE DE BOMBEIRO/ENCANADOR COM ENCARGOS COMPLEMENTARES</t>
  </si>
  <si>
    <t>ED-50363</t>
  </si>
  <si>
    <t>KIT CAVALETE PARA MEDIÇÃO DE ÁGUA, INSTALADO SOBRE PISO, EM AÇO GALVANIZADO DN 20MM (1/2") - PADRÃO CONCESSIONÁRIA LOCAL, INCLUSIVE BASE EM CONCRETO DE 25 MPA PARA CAVALETE, EXCLUSIVE HIDRÔMETRO</t>
  </si>
  <si>
    <t>ED-15206</t>
  </si>
  <si>
    <t>Custo Horário</t>
  </si>
  <si>
    <t>Quantidade</t>
  </si>
  <si>
    <t>Custo Unitário</t>
  </si>
  <si>
    <t>Unidade</t>
  </si>
  <si>
    <t>Serviços</t>
  </si>
  <si>
    <t>G</t>
  </si>
  <si>
    <t>(F)Total:</t>
  </si>
  <si>
    <t>HIDRÔMETRO (APLICAÇÃO: MEDIDOR DE VAZÃO DE ÁGUA|DIÂMETRO: 20MM (1/2") |VAZÃO NOMINAL: 1,5(M3/H)| VAZÃO MÁXIMA: 3,0(M3/H)| COMPRIMENTO APROXIMADO: 115MM| PADRÃO: CONCESSIONÁRIA LOCAL)</t>
  </si>
  <si>
    <t>MATED-15224</t>
  </si>
  <si>
    <t>F</t>
  </si>
  <si>
    <t>Custo Unitário de Execução [(A) + (B)] / (D):</t>
  </si>
  <si>
    <t>(D) Produção da Equipe:</t>
  </si>
  <si>
    <t>Custo Horário de Execução (A) + (B):</t>
  </si>
  <si>
    <t>(B) Total:</t>
  </si>
  <si>
    <t>Consumo</t>
  </si>
  <si>
    <t>B</t>
  </si>
  <si>
    <t>(A) Total:</t>
  </si>
  <si>
    <t>Improdutiva</t>
  </si>
  <si>
    <t>Operativa</t>
  </si>
  <si>
    <t>Custo Operacional</t>
  </si>
  <si>
    <t>Utilização</t>
  </si>
  <si>
    <t>Equipamentos</t>
  </si>
  <si>
    <t>A</t>
  </si>
  <si>
    <t>ED-</t>
  </si>
  <si>
    <t>QUADRO DE MEDIÇÃO TRIFASICA EM POSTE</t>
  </si>
  <si>
    <t xml:space="preserve"> I2413 </t>
  </si>
  <si>
    <t>POSTE DE CONCRETO DUPLO T (150/9), RESISTÊNCIA NOMINAL 150KG, H=9,00M, PESO APROXIMADO 470KG</t>
  </si>
  <si>
    <t xml:space="preserve"> I2405 </t>
  </si>
  <si>
    <t>NOFUSE DE 70 A.</t>
  </si>
  <si>
    <t xml:space="preserve"> I2383 </t>
  </si>
  <si>
    <t>HASTE DE ATERRAMENTO COPERWELD 5/8" x 2.40M</t>
  </si>
  <si>
    <t xml:space="preserve"> I2352 </t>
  </si>
  <si>
    <t>LUVA DE PVC RIGIDO PARA ELETRODUTO 1''</t>
  </si>
  <si>
    <t xml:space="preserve"> I1406 </t>
  </si>
  <si>
    <t>ELETRODUTO DE PVC RIGIDO 1''</t>
  </si>
  <si>
    <t xml:space="preserve"> I1070 </t>
  </si>
  <si>
    <t>CURVA DE PVC RIGIDO PARA ELETRODUTO DE 1''</t>
  </si>
  <si>
    <t xml:space="preserve"> I0952 </t>
  </si>
  <si>
    <t>CONECTOR SPLIT-BOLT P/CABO 10MM2</t>
  </si>
  <si>
    <t xml:space="preserve"> I0840 </t>
  </si>
  <si>
    <t>CABO ISOLADO PVC 750V 10MM2</t>
  </si>
  <si>
    <t xml:space="preserve"> I0355 </t>
  </si>
  <si>
    <t>ARMAÇÃO REX TRIFASICA COM ROLDANA</t>
  </si>
  <si>
    <t xml:space="preserve"> I0125 </t>
  </si>
  <si>
    <t>CONSTRUÇÃO DO CANTEIRO DA OBRA</t>
  </si>
  <si>
    <t>UNMES</t>
  </si>
  <si>
    <t>Locação de container tipo depósito - área mínima de 13,80 m²</t>
  </si>
  <si>
    <t xml:space="preserve"> 02.02.150 </t>
  </si>
  <si>
    <t>Locação de container tipo escritório com 1 vaso sanitário, 1 lavatório e 1 ponto para chuveiro - área mínima de 13,80 m²</t>
  </si>
  <si>
    <t xml:space="preserve"> 02.02.130 </t>
  </si>
  <si>
    <t>Locação de container tipo sanitário com 2 vasos sanitários, 2 lavatórios, 2 mictórios e 4 pontos para chuveiro - área mínima de 13,80 m²</t>
  </si>
  <si>
    <t xml:space="preserve"> 02.02.140 </t>
  </si>
  <si>
    <t>CANT - CANTEIRO DE OBRAS</t>
  </si>
  <si>
    <t>Planilha Orçamentária Analítica</t>
  </si>
  <si>
    <t>0,0%</t>
  </si>
  <si>
    <t>Cópia de: IA - Teatro Laboratório - Reforço da Estrutura em Balanço-R01</t>
  </si>
  <si>
    <t>B.D.I.</t>
  </si>
  <si>
    <t>100,00</t>
  </si>
  <si>
    <t>0,03</t>
  </si>
  <si>
    <t>86,68</t>
  </si>
  <si>
    <t>7,74</t>
  </si>
  <si>
    <t>11,2</t>
  </si>
  <si>
    <t>99,97</t>
  </si>
  <si>
    <t>0,08</t>
  </si>
  <si>
    <t>221,70</t>
  </si>
  <si>
    <t>7,39</t>
  </si>
  <si>
    <t>30,0</t>
  </si>
  <si>
    <t>99,89</t>
  </si>
  <si>
    <t>0,10</t>
  </si>
  <si>
    <t>257,92</t>
  </si>
  <si>
    <t>36,43</t>
  </si>
  <si>
    <t>7,08</t>
  </si>
  <si>
    <t>99,79</t>
  </si>
  <si>
    <t>276,00</t>
  </si>
  <si>
    <t>5,52</t>
  </si>
  <si>
    <t>50,0</t>
  </si>
  <si>
    <t>99,69</t>
  </si>
  <si>
    <t>278,50</t>
  </si>
  <si>
    <t>5,57</t>
  </si>
  <si>
    <t>99,59</t>
  </si>
  <si>
    <t>0,14</t>
  </si>
  <si>
    <t>385,39</t>
  </si>
  <si>
    <t>34,41</t>
  </si>
  <si>
    <t>99,44</t>
  </si>
  <si>
    <t>0,17</t>
  </si>
  <si>
    <t>469,48</t>
  </si>
  <si>
    <t>1,0</t>
  </si>
  <si>
    <t>99,27</t>
  </si>
  <si>
    <t>0,18</t>
  </si>
  <si>
    <t>477,00</t>
  </si>
  <si>
    <t>4,77</t>
  </si>
  <si>
    <t>100,0</t>
  </si>
  <si>
    <t>99,09</t>
  </si>
  <si>
    <t>0,22</t>
  </si>
  <si>
    <t>598,50</t>
  </si>
  <si>
    <t>99,75</t>
  </si>
  <si>
    <t>6,0</t>
  </si>
  <si>
    <t>98,87</t>
  </si>
  <si>
    <t>0,27</t>
  </si>
  <si>
    <t>728,40</t>
  </si>
  <si>
    <t>36,42</t>
  </si>
  <si>
    <t>20,0</t>
  </si>
  <si>
    <t>98,60</t>
  </si>
  <si>
    <t>730,00</t>
  </si>
  <si>
    <t>3,65</t>
  </si>
  <si>
    <t>200,0</t>
  </si>
  <si>
    <t>98,33</t>
  </si>
  <si>
    <t>0,28</t>
  </si>
  <si>
    <t>749,12</t>
  </si>
  <si>
    <t>1.337,72</t>
  </si>
  <si>
    <t>0,56</t>
  </si>
  <si>
    <t>98,06</t>
  </si>
  <si>
    <t>0,33</t>
  </si>
  <si>
    <t>905,80</t>
  </si>
  <si>
    <t>6,47</t>
  </si>
  <si>
    <t>140,0</t>
  </si>
  <si>
    <t>97,72</t>
  </si>
  <si>
    <t>0,36</t>
  </si>
  <si>
    <t>971,60</t>
  </si>
  <si>
    <t>6,94</t>
  </si>
  <si>
    <t>97,36</t>
  </si>
  <si>
    <t>0,39</t>
  </si>
  <si>
    <t>1.062,60</t>
  </si>
  <si>
    <t>7,59</t>
  </si>
  <si>
    <t>96,97</t>
  </si>
  <si>
    <t>0,44</t>
  </si>
  <si>
    <t>1.189,81</t>
  </si>
  <si>
    <t>11,97</t>
  </si>
  <si>
    <t>99,4</t>
  </si>
  <si>
    <t>96,53</t>
  </si>
  <si>
    <t>0,45</t>
  </si>
  <si>
    <t>1.204,61</t>
  </si>
  <si>
    <t>2,33</t>
  </si>
  <si>
    <t>517,0</t>
  </si>
  <si>
    <t>96,08</t>
  </si>
  <si>
    <t>0,48</t>
  </si>
  <si>
    <t>1.308,20</t>
  </si>
  <si>
    <t>95,60</t>
  </si>
  <si>
    <t>0,79</t>
  </si>
  <si>
    <t>2.126,56</t>
  </si>
  <si>
    <t>1.063,28</t>
  </si>
  <si>
    <t>2,0</t>
  </si>
  <si>
    <t>94,81</t>
  </si>
  <si>
    <t>0,86</t>
  </si>
  <si>
    <t>2.328,94</t>
  </si>
  <si>
    <t>23,43</t>
  </si>
  <si>
    <t>93,95</t>
  </si>
  <si>
    <t>0,97</t>
  </si>
  <si>
    <t>2.635,62</t>
  </si>
  <si>
    <t>1.317,81</t>
  </si>
  <si>
    <t>92,98</t>
  </si>
  <si>
    <t>1,48</t>
  </si>
  <si>
    <t>4.014,60</t>
  </si>
  <si>
    <t>52,41</t>
  </si>
  <si>
    <t>76,6</t>
  </si>
  <si>
    <t>91,49</t>
  </si>
  <si>
    <t>1,50</t>
  </si>
  <si>
    <t>4.060,00</t>
  </si>
  <si>
    <t>14,50</t>
  </si>
  <si>
    <t>280,0</t>
  </si>
  <si>
    <t>89,99</t>
  </si>
  <si>
    <t>2,04</t>
  </si>
  <si>
    <t>5.519,59</t>
  </si>
  <si>
    <t>87,95</t>
  </si>
  <si>
    <t>2,22</t>
  </si>
  <si>
    <t>6.010,71</t>
  </si>
  <si>
    <t>60,47</t>
  </si>
  <si>
    <t>85,73</t>
  </si>
  <si>
    <t>2,53</t>
  </si>
  <si>
    <t>6.838,27</t>
  </si>
  <si>
    <t>50,88</t>
  </si>
  <si>
    <t>134,4</t>
  </si>
  <si>
    <t>83,20</t>
  </si>
  <si>
    <t>3,30</t>
  </si>
  <si>
    <t>8.923,00</t>
  </si>
  <si>
    <t>446,15</t>
  </si>
  <si>
    <t>79,90</t>
  </si>
  <si>
    <t>3,86</t>
  </si>
  <si>
    <t>10.428,81</t>
  </si>
  <si>
    <t>3.476,27</t>
  </si>
  <si>
    <t>3,0</t>
  </si>
  <si>
    <t>76,05</t>
  </si>
  <si>
    <t>9,65</t>
  </si>
  <si>
    <t>26.096,70</t>
  </si>
  <si>
    <t>109,65</t>
  </si>
  <si>
    <t>238,0</t>
  </si>
  <si>
    <t>66,40</t>
  </si>
  <si>
    <t>18,29</t>
  </si>
  <si>
    <t>49.468,30</t>
  </si>
  <si>
    <t>1.413,38</t>
  </si>
  <si>
    <t>35,0</t>
  </si>
  <si>
    <t>48,11</t>
  </si>
  <si>
    <t>18,36</t>
  </si>
  <si>
    <t>49.653,26</t>
  </si>
  <si>
    <t>24.826,63</t>
  </si>
  <si>
    <t>29,75</t>
  </si>
  <si>
    <t>80.477,85</t>
  </si>
  <si>
    <t>706,69</t>
  </si>
  <si>
    <t>113,88</t>
  </si>
  <si>
    <t>Peso Acumulado (%)</t>
  </si>
  <si>
    <t>Valor  Unit</t>
  </si>
  <si>
    <t>Curva ABC de Serviços</t>
  </si>
  <si>
    <t>Encargos Sociais(%):</t>
  </si>
  <si>
    <t>Razão Social e Dados da Empresa</t>
  </si>
  <si>
    <t>Encargos Sociais: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</si>
</sst>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  <numFmt numFmtId="165" formatCode="&quot;BDI(%): &quot;0.00%"/>
    <numFmt numFmtId="166" formatCode="_-&quot;R$&quot;* #,##0.00_-;\-&quot;R$&quot;* #,##0.00_-;_-&quot;R$&quot;* &quot;-&quot;??_-;_-@_-"/>
    <numFmt numFmtId="167" formatCode="0.000"/>
    <numFmt numFmtId="168" formatCode="#,##0.0000000"/>
  </numFmts>
  <fonts count="2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b/>
      <sz val="12"/>
      <color rgb="FF000000"/>
      <name val="Arial"/>
      <family val="1"/>
    </font>
    <font>
      <b/>
      <sz val="12"/>
      <name val="Arial"/>
      <family val="2"/>
    </font>
    <font>
      <i/>
      <sz val="14"/>
      <name val="Arial"/>
      <family val="2"/>
    </font>
    <font>
      <i/>
      <sz val="16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6D6D6"/>
      </patternFill>
    </fill>
    <fill>
      <patternFill patternType="solid">
        <fgColor rgb="FFEFEFEF"/>
      </patternFill>
    </fill>
  </fills>
  <borders count="3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 style="medium">
        <color indexed="64"/>
      </right>
      <top/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</borders>
  <cellStyleXfs count="5">
    <xf numFmtId="0" fontId="0" fillId="0" borderId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157">
    <xf numFmtId="0" fontId="0" fillId="0" borderId="0" xfId="0"/>
    <xf numFmtId="164" fontId="9" fillId="10" borderId="3" xfId="0" applyNumberFormat="1" applyFont="1" applyFill="1" applyBorder="1" applyAlignment="1">
      <alignment horizontal="right" vertical="top" wrapText="1"/>
    </xf>
    <xf numFmtId="164" fontId="15" fillId="15" borderId="4" xfId="0" applyNumberFormat="1" applyFont="1" applyFill="1" applyBorder="1" applyAlignment="1">
      <alignment horizontal="right" vertical="top" wrapText="1"/>
    </xf>
    <xf numFmtId="0" fontId="17" fillId="17" borderId="0" xfId="0" applyFont="1" applyFill="1" applyAlignment="1">
      <alignment horizontal="right" vertical="top" wrapText="1"/>
    </xf>
    <xf numFmtId="0" fontId="11" fillId="11" borderId="5" xfId="0" applyFont="1" applyFill="1" applyBorder="1" applyAlignment="1">
      <alignment horizontal="left" vertical="top" wrapText="1"/>
    </xf>
    <xf numFmtId="0" fontId="13" fillId="13" borderId="5" xfId="0" applyFont="1" applyFill="1" applyBorder="1" applyAlignment="1">
      <alignment horizontal="right" vertical="top" wrapText="1"/>
    </xf>
    <xf numFmtId="0" fontId="12" fillId="12" borderId="5" xfId="0" applyFont="1" applyFill="1" applyBorder="1" applyAlignment="1">
      <alignment horizontal="center" vertical="top" wrapText="1"/>
    </xf>
    <xf numFmtId="4" fontId="14" fillId="14" borderId="5" xfId="0" applyNumberFormat="1" applyFont="1" applyFill="1" applyBorder="1" applyAlignment="1">
      <alignment horizontal="right" vertical="top" wrapText="1"/>
    </xf>
    <xf numFmtId="44" fontId="17" fillId="17" borderId="0" xfId="1" applyFont="1" applyFill="1" applyAlignment="1">
      <alignment horizontal="right" vertical="top" wrapText="1"/>
    </xf>
    <xf numFmtId="44" fontId="17" fillId="17" borderId="0" xfId="0" applyNumberFormat="1" applyFont="1" applyFill="1" applyAlignment="1">
      <alignment horizontal="right" vertical="top" wrapText="1"/>
    </xf>
    <xf numFmtId="164" fontId="17" fillId="17" borderId="0" xfId="0" applyNumberFormat="1" applyFont="1" applyFill="1" applyAlignment="1">
      <alignment horizontal="right" vertical="top" wrapText="1"/>
    </xf>
    <xf numFmtId="10" fontId="8" fillId="9" borderId="2" xfId="2" applyNumberFormat="1" applyFont="1" applyFill="1" applyBorder="1" applyAlignment="1">
      <alignment horizontal="right" vertical="top" wrapText="1"/>
    </xf>
    <xf numFmtId="4" fontId="14" fillId="14" borderId="8" xfId="0" applyNumberFormat="1" applyFont="1" applyFill="1" applyBorder="1" applyAlignment="1">
      <alignment horizontal="right" vertical="top" wrapText="1"/>
    </xf>
    <xf numFmtId="0" fontId="17" fillId="17" borderId="6" xfId="0" applyFont="1" applyFill="1" applyBorder="1" applyAlignment="1">
      <alignment horizontal="right" vertical="top" wrapText="1"/>
    </xf>
    <xf numFmtId="0" fontId="5" fillId="6" borderId="5" xfId="0" applyFont="1" applyFill="1" applyBorder="1" applyAlignment="1">
      <alignment horizontal="right" vertical="top" wrapText="1"/>
    </xf>
    <xf numFmtId="44" fontId="17" fillId="17" borderId="0" xfId="1" applyFont="1" applyFill="1" applyBorder="1" applyAlignment="1">
      <alignment horizontal="right" vertical="top" wrapText="1"/>
    </xf>
    <xf numFmtId="4" fontId="18" fillId="18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vertical="top"/>
    </xf>
    <xf numFmtId="0" fontId="3" fillId="4" borderId="10" xfId="0" applyFont="1" applyFill="1" applyBorder="1" applyAlignment="1">
      <alignment horizontal="left" vertical="top" wrapText="1"/>
    </xf>
    <xf numFmtId="0" fontId="5" fillId="6" borderId="10" xfId="0" applyFont="1" applyFill="1" applyBorder="1" applyAlignment="1">
      <alignment horizontal="right" vertical="top" wrapText="1"/>
    </xf>
    <xf numFmtId="4" fontId="8" fillId="9" borderId="10" xfId="0" applyNumberFormat="1" applyFont="1" applyFill="1" applyBorder="1" applyAlignment="1">
      <alignment horizontal="right" vertical="top" wrapText="1"/>
    </xf>
    <xf numFmtId="4" fontId="14" fillId="14" borderId="10" xfId="0" applyNumberFormat="1" applyFont="1" applyFill="1" applyBorder="1" applyAlignment="1">
      <alignment horizontal="right" vertical="top" wrapText="1"/>
    </xf>
    <xf numFmtId="4" fontId="14" fillId="14" borderId="11" xfId="0" applyNumberFormat="1" applyFont="1" applyFill="1" applyBorder="1" applyAlignment="1">
      <alignment horizontal="righ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vertical="top"/>
    </xf>
    <xf numFmtId="0" fontId="1" fillId="2" borderId="14" xfId="0" applyFont="1" applyFill="1" applyBorder="1" applyAlignment="1">
      <alignment vertical="top"/>
    </xf>
    <xf numFmtId="0" fontId="16" fillId="16" borderId="15" xfId="0" applyFont="1" applyFill="1" applyBorder="1" applyAlignment="1">
      <alignment horizontal="left" vertical="top" wrapText="1"/>
    </xf>
    <xf numFmtId="0" fontId="5" fillId="6" borderId="18" xfId="0" applyFont="1" applyFill="1" applyBorder="1" applyAlignment="1">
      <alignment horizontal="right" vertical="top" wrapText="1"/>
    </xf>
    <xf numFmtId="0" fontId="6" fillId="7" borderId="17" xfId="0" applyFont="1" applyFill="1" applyBorder="1" applyAlignment="1">
      <alignment horizontal="left" vertical="top" wrapText="1"/>
    </xf>
    <xf numFmtId="0" fontId="6" fillId="7" borderId="5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18" xfId="0" applyNumberFormat="1" applyFont="1" applyFill="1" applyBorder="1" applyAlignment="1">
      <alignment horizontal="right" vertical="top" wrapText="1"/>
    </xf>
    <xf numFmtId="0" fontId="11" fillId="11" borderId="17" xfId="0" applyFont="1" applyFill="1" applyBorder="1" applyAlignment="1">
      <alignment horizontal="left" vertical="top" wrapText="1"/>
    </xf>
    <xf numFmtId="4" fontId="14" fillId="14" borderId="18" xfId="0" applyNumberFormat="1" applyFont="1" applyFill="1" applyBorder="1" applyAlignment="1">
      <alignment horizontal="right" vertical="top" wrapText="1"/>
    </xf>
    <xf numFmtId="0" fontId="17" fillId="17" borderId="15" xfId="0" applyFont="1" applyFill="1" applyBorder="1" applyAlignment="1">
      <alignment horizontal="right" vertical="top" wrapText="1"/>
    </xf>
    <xf numFmtId="44" fontId="17" fillId="17" borderId="16" xfId="1" applyFont="1" applyFill="1" applyBorder="1" applyAlignment="1">
      <alignment horizontal="right" vertical="top" wrapText="1"/>
    </xf>
    <xf numFmtId="4" fontId="14" fillId="14" borderId="19" xfId="0" applyNumberFormat="1" applyFont="1" applyFill="1" applyBorder="1" applyAlignment="1">
      <alignment horizontal="right" vertical="top" wrapText="1"/>
    </xf>
    <xf numFmtId="0" fontId="20" fillId="20" borderId="15" xfId="0" applyFont="1" applyFill="1" applyBorder="1" applyAlignment="1">
      <alignment horizontal="center" vertical="top" wrapText="1"/>
    </xf>
    <xf numFmtId="0" fontId="17" fillId="17" borderId="21" xfId="0" applyFont="1" applyFill="1" applyBorder="1" applyAlignment="1">
      <alignment horizontal="right" vertical="top" wrapText="1"/>
    </xf>
    <xf numFmtId="0" fontId="17" fillId="17" borderId="22" xfId="0" applyFont="1" applyFill="1" applyBorder="1" applyAlignment="1">
      <alignment horizontal="right" vertical="top" wrapText="1"/>
    </xf>
    <xf numFmtId="0" fontId="19" fillId="19" borderId="22" xfId="0" applyFont="1" applyFill="1" applyBorder="1" applyAlignment="1">
      <alignment horizontal="left" vertical="top" wrapText="1"/>
    </xf>
    <xf numFmtId="0" fontId="0" fillId="0" borderId="22" xfId="0" applyBorder="1"/>
    <xf numFmtId="0" fontId="1" fillId="21" borderId="0" xfId="0" applyFont="1" applyFill="1" applyAlignment="1">
      <alignment horizontal="left" vertical="top" wrapText="1"/>
    </xf>
    <xf numFmtId="0" fontId="1" fillId="21" borderId="0" xfId="0" applyFont="1" applyFill="1" applyAlignment="1">
      <alignment horizontal="left" wrapText="1"/>
    </xf>
    <xf numFmtId="0" fontId="1" fillId="21" borderId="0" xfId="0" applyFont="1" applyFill="1" applyAlignment="1">
      <alignment vertical="top"/>
    </xf>
    <xf numFmtId="0" fontId="10" fillId="21" borderId="0" xfId="0" applyFont="1" applyFill="1" applyAlignment="1">
      <alignment horizontal="left" vertical="top" wrapText="1"/>
    </xf>
    <xf numFmtId="0" fontId="10" fillId="21" borderId="0" xfId="0" applyFont="1" applyFill="1" applyAlignment="1">
      <alignment vertical="top" wrapText="1"/>
    </xf>
    <xf numFmtId="0" fontId="22" fillId="0" borderId="0" xfId="0" applyFont="1" applyAlignment="1">
      <alignment horizontal="right"/>
    </xf>
    <xf numFmtId="0" fontId="1" fillId="21" borderId="5" xfId="0" applyFont="1" applyFill="1" applyBorder="1" applyAlignment="1">
      <alignment horizontal="left" vertical="top" wrapText="1"/>
    </xf>
    <xf numFmtId="0" fontId="1" fillId="21" borderId="5" xfId="0" applyFont="1" applyFill="1" applyBorder="1" applyAlignment="1">
      <alignment horizontal="right" vertical="top" wrapText="1"/>
    </xf>
    <xf numFmtId="0" fontId="6" fillId="10" borderId="5" xfId="0" applyFont="1" applyFill="1" applyBorder="1" applyAlignment="1">
      <alignment horizontal="right" vertical="top" wrapText="1"/>
    </xf>
    <xf numFmtId="0" fontId="6" fillId="10" borderId="5" xfId="0" applyFont="1" applyFill="1" applyBorder="1" applyAlignment="1">
      <alignment horizontal="left" vertical="top" wrapText="1"/>
    </xf>
    <xf numFmtId="4" fontId="6" fillId="10" borderId="5" xfId="0" applyNumberFormat="1" applyFont="1" applyFill="1" applyBorder="1" applyAlignment="1">
      <alignment horizontal="right" vertical="top" wrapText="1"/>
    </xf>
    <xf numFmtId="2" fontId="6" fillId="10" borderId="5" xfId="0" applyNumberFormat="1" applyFont="1" applyFill="1" applyBorder="1" applyAlignment="1">
      <alignment horizontal="right" vertical="top" wrapText="1"/>
    </xf>
    <xf numFmtId="10" fontId="6" fillId="10" borderId="5" xfId="2" applyNumberFormat="1" applyFont="1" applyFill="1" applyBorder="1" applyAlignment="1">
      <alignment horizontal="right" vertical="top" wrapText="1"/>
    </xf>
    <xf numFmtId="2" fontId="6" fillId="10" borderId="5" xfId="0" applyNumberFormat="1" applyFont="1" applyFill="1" applyBorder="1" applyAlignment="1">
      <alignment horizontal="right" vertical="top"/>
    </xf>
    <xf numFmtId="0" fontId="10" fillId="21" borderId="0" xfId="0" applyFont="1" applyFill="1" applyAlignment="1">
      <alignment horizontal="right" vertical="top" wrapText="1"/>
    </xf>
    <xf numFmtId="0" fontId="10" fillId="21" borderId="0" xfId="0" applyFont="1" applyFill="1" applyAlignment="1">
      <alignment horizontal="center" vertical="top" wrapText="1"/>
    </xf>
    <xf numFmtId="0" fontId="24" fillId="21" borderId="0" xfId="0" applyFont="1" applyFill="1" applyAlignment="1">
      <alignment horizontal="center" vertical="top" wrapText="1"/>
    </xf>
    <xf numFmtId="0" fontId="19" fillId="21" borderId="0" xfId="0" applyFont="1" applyFill="1" applyAlignment="1">
      <alignment horizontal="center" vertical="top" wrapText="1"/>
    </xf>
    <xf numFmtId="167" fontId="24" fillId="21" borderId="0" xfId="0" applyNumberFormat="1" applyFont="1" applyFill="1" applyAlignment="1">
      <alignment horizontal="center" vertical="top" wrapText="1"/>
    </xf>
    <xf numFmtId="10" fontId="10" fillId="16" borderId="16" xfId="2" applyNumberFormat="1" applyFont="1" applyFill="1" applyBorder="1" applyAlignment="1">
      <alignment horizontal="center" vertical="top"/>
    </xf>
    <xf numFmtId="14" fontId="10" fillId="16" borderId="16" xfId="2" applyNumberFormat="1" applyFont="1" applyFill="1" applyBorder="1" applyAlignment="1">
      <alignment horizontal="center" vertical="top"/>
    </xf>
    <xf numFmtId="0" fontId="16" fillId="16" borderId="0" xfId="0" applyFont="1" applyFill="1" applyAlignment="1">
      <alignment horizontal="left" vertical="top" wrapText="1"/>
    </xf>
    <xf numFmtId="0" fontId="10" fillId="16" borderId="0" xfId="0" applyFont="1" applyFill="1" applyAlignment="1">
      <alignment horizontal="left" vertical="top" wrapText="1"/>
    </xf>
    <xf numFmtId="0" fontId="10" fillId="16" borderId="0" xfId="0" applyFont="1" applyFill="1" applyAlignment="1">
      <alignment horizontal="right" vertical="top"/>
    </xf>
    <xf numFmtId="0" fontId="20" fillId="20" borderId="0" xfId="0" applyFont="1" applyFill="1" applyAlignment="1">
      <alignment horizontal="center" vertical="top" wrapText="1"/>
    </xf>
    <xf numFmtId="0" fontId="19" fillId="19" borderId="0" xfId="0" applyFont="1" applyFill="1" applyAlignment="1">
      <alignment horizontal="left" vertical="top" wrapText="1"/>
    </xf>
    <xf numFmtId="14" fontId="22" fillId="0" borderId="0" xfId="0" applyNumberFormat="1" applyFont="1" applyAlignment="1">
      <alignment horizontal="left"/>
    </xf>
    <xf numFmtId="0" fontId="1" fillId="21" borderId="0" xfId="0" applyFont="1" applyFill="1" applyAlignment="1">
      <alignment vertical="top" wrapText="1"/>
    </xf>
    <xf numFmtId="0" fontId="10" fillId="16" borderId="0" xfId="0" applyFont="1" applyFill="1" applyAlignment="1">
      <alignment horizontal="right" wrapText="1"/>
    </xf>
    <xf numFmtId="10" fontId="16" fillId="16" borderId="16" xfId="0" applyNumberFormat="1" applyFont="1" applyFill="1" applyBorder="1" applyAlignment="1">
      <alignment horizontal="center"/>
    </xf>
    <xf numFmtId="0" fontId="11" fillId="13" borderId="5" xfId="0" applyFont="1" applyFill="1" applyBorder="1" applyAlignment="1">
      <alignment horizontal="right" vertical="top" wrapText="1"/>
    </xf>
    <xf numFmtId="44" fontId="18" fillId="18" borderId="20" xfId="1" applyFont="1" applyFill="1" applyBorder="1" applyAlignment="1">
      <alignment horizontal="center" vertical="top"/>
    </xf>
    <xf numFmtId="44" fontId="18" fillId="18" borderId="23" xfId="1" applyFont="1" applyFill="1" applyBorder="1" applyAlignment="1">
      <alignment horizontal="center" vertical="top"/>
    </xf>
    <xf numFmtId="44" fontId="17" fillId="17" borderId="20" xfId="1" applyFont="1" applyFill="1" applyBorder="1" applyAlignment="1">
      <alignment horizontal="right" vertical="top"/>
    </xf>
    <xf numFmtId="44" fontId="17" fillId="17" borderId="6" xfId="1" applyFont="1" applyFill="1" applyBorder="1" applyAlignment="1">
      <alignment horizontal="right" vertical="top"/>
    </xf>
    <xf numFmtId="0" fontId="10" fillId="21" borderId="9" xfId="0" applyFont="1" applyFill="1" applyBorder="1" applyAlignment="1">
      <alignment horizontal="center" vertical="top"/>
    </xf>
    <xf numFmtId="165" fontId="10" fillId="21" borderId="6" xfId="2" applyNumberFormat="1" applyFont="1" applyFill="1" applyBorder="1" applyAlignment="1">
      <alignment horizontal="center" vertical="top"/>
    </xf>
    <xf numFmtId="0" fontId="10" fillId="21" borderId="7" xfId="0" applyFont="1" applyFill="1" applyBorder="1" applyAlignment="1">
      <alignment horizontal="center" vertical="top"/>
    </xf>
    <xf numFmtId="0" fontId="10" fillId="21" borderId="6" xfId="0" applyFont="1" applyFill="1" applyBorder="1" applyAlignment="1">
      <alignment horizontal="center" vertical="top"/>
    </xf>
    <xf numFmtId="44" fontId="23" fillId="10" borderId="5" xfId="1" applyFont="1" applyFill="1" applyBorder="1" applyAlignment="1">
      <alignment horizontal="right" vertical="top" wrapText="1"/>
    </xf>
    <xf numFmtId="44" fontId="6" fillId="10" borderId="5" xfId="1" applyFont="1" applyFill="1" applyBorder="1" applyAlignment="1">
      <alignment horizontal="right" vertical="top" wrapText="1"/>
    </xf>
    <xf numFmtId="4" fontId="10" fillId="21" borderId="0" xfId="0" applyNumberFormat="1" applyFont="1" applyFill="1" applyAlignment="1">
      <alignment horizontal="right" vertical="top" wrapText="1"/>
    </xf>
    <xf numFmtId="0" fontId="19" fillId="21" borderId="0" xfId="0" applyFont="1" applyFill="1" applyAlignment="1">
      <alignment horizontal="left" vertical="top" wrapText="1"/>
    </xf>
    <xf numFmtId="0" fontId="11" fillId="15" borderId="29" xfId="0" applyFont="1" applyFill="1" applyBorder="1" applyAlignment="1">
      <alignment horizontal="left" vertical="top" wrapText="1"/>
    </xf>
    <xf numFmtId="168" fontId="10" fillId="21" borderId="0" xfId="0" applyNumberFormat="1" applyFont="1" applyFill="1" applyAlignment="1">
      <alignment horizontal="right" vertical="top" wrapText="1"/>
    </xf>
    <xf numFmtId="4" fontId="19" fillId="21" borderId="0" xfId="0" applyNumberFormat="1" applyFont="1" applyFill="1" applyAlignment="1">
      <alignment horizontal="right" vertical="top" wrapText="1"/>
    </xf>
    <xf numFmtId="0" fontId="19" fillId="21" borderId="0" xfId="0" applyFont="1" applyFill="1" applyAlignment="1">
      <alignment horizontal="right" vertical="top" wrapText="1"/>
    </xf>
    <xf numFmtId="4" fontId="19" fillId="22" borderId="5" xfId="0" applyNumberFormat="1" applyFont="1" applyFill="1" applyBorder="1" applyAlignment="1">
      <alignment horizontal="right" vertical="top" wrapText="1"/>
    </xf>
    <xf numFmtId="168" fontId="19" fillId="22" borderId="5" xfId="0" applyNumberFormat="1" applyFont="1" applyFill="1" applyBorder="1" applyAlignment="1">
      <alignment horizontal="right" vertical="top" wrapText="1"/>
    </xf>
    <xf numFmtId="0" fontId="19" fillId="22" borderId="5" xfId="0" applyFont="1" applyFill="1" applyBorder="1" applyAlignment="1">
      <alignment horizontal="center" vertical="top" wrapText="1"/>
    </xf>
    <xf numFmtId="0" fontId="19" fillId="22" borderId="5" xfId="0" applyFont="1" applyFill="1" applyBorder="1" applyAlignment="1">
      <alignment horizontal="left" vertical="top" wrapText="1"/>
    </xf>
    <xf numFmtId="0" fontId="19" fillId="22" borderId="5" xfId="0" applyFont="1" applyFill="1" applyBorder="1" applyAlignment="1">
      <alignment horizontal="right" vertical="top" wrapText="1"/>
    </xf>
    <xf numFmtId="4" fontId="11" fillId="15" borderId="5" xfId="0" applyNumberFormat="1" applyFont="1" applyFill="1" applyBorder="1" applyAlignment="1">
      <alignment horizontal="right" vertical="top" wrapText="1"/>
    </xf>
    <xf numFmtId="168" fontId="11" fillId="15" borderId="5" xfId="0" applyNumberFormat="1" applyFont="1" applyFill="1" applyBorder="1" applyAlignment="1">
      <alignment horizontal="right" vertical="top" wrapText="1"/>
    </xf>
    <xf numFmtId="0" fontId="11" fillId="15" borderId="5" xfId="0" applyFont="1" applyFill="1" applyBorder="1" applyAlignment="1">
      <alignment horizontal="center" vertical="top" wrapText="1"/>
    </xf>
    <xf numFmtId="0" fontId="11" fillId="15" borderId="5" xfId="0" applyFont="1" applyFill="1" applyBorder="1" applyAlignment="1">
      <alignment horizontal="left" vertical="top" wrapText="1"/>
    </xf>
    <xf numFmtId="0" fontId="11" fillId="15" borderId="5" xfId="0" applyFont="1" applyFill="1" applyBorder="1" applyAlignment="1">
      <alignment horizontal="right" vertical="top" wrapText="1"/>
    </xf>
    <xf numFmtId="0" fontId="1" fillId="21" borderId="5" xfId="0" applyFont="1" applyFill="1" applyBorder="1" applyAlignment="1">
      <alignment horizontal="center" vertical="top" wrapText="1"/>
    </xf>
    <xf numFmtId="4" fontId="19" fillId="23" borderId="5" xfId="0" applyNumberFormat="1" applyFont="1" applyFill="1" applyBorder="1" applyAlignment="1">
      <alignment horizontal="right" vertical="top" wrapText="1"/>
    </xf>
    <xf numFmtId="168" fontId="19" fillId="23" borderId="5" xfId="0" applyNumberFormat="1" applyFont="1" applyFill="1" applyBorder="1" applyAlignment="1">
      <alignment horizontal="right" vertical="top" wrapText="1"/>
    </xf>
    <xf numFmtId="0" fontId="19" fillId="23" borderId="5" xfId="0" applyFont="1" applyFill="1" applyBorder="1" applyAlignment="1">
      <alignment horizontal="center" vertical="top" wrapText="1"/>
    </xf>
    <xf numFmtId="0" fontId="19" fillId="23" borderId="5" xfId="0" applyFont="1" applyFill="1" applyBorder="1" applyAlignment="1">
      <alignment horizontal="left" vertical="top" wrapText="1"/>
    </xf>
    <xf numFmtId="0" fontId="19" fillId="23" borderId="5" xfId="0" applyFont="1" applyFill="1" applyBorder="1" applyAlignment="1">
      <alignment horizontal="right" vertical="top" wrapText="1"/>
    </xf>
    <xf numFmtId="0" fontId="1" fillId="21" borderId="0" xfId="0" applyFont="1" applyFill="1" applyAlignment="1">
      <alignment wrapText="1"/>
    </xf>
    <xf numFmtId="0" fontId="1" fillId="21" borderId="0" xfId="0" applyFont="1" applyFill="1" applyAlignment="1">
      <alignment horizontal="right"/>
    </xf>
    <xf numFmtId="9" fontId="11" fillId="10" borderId="30" xfId="0" applyNumberFormat="1" applyFont="1" applyFill="1" applyBorder="1" applyAlignment="1">
      <alignment horizontal="right" vertical="top" wrapText="1"/>
    </xf>
    <xf numFmtId="9" fontId="11" fillId="10" borderId="31" xfId="0" applyNumberFormat="1" applyFont="1" applyFill="1" applyBorder="1" applyAlignment="1">
      <alignment horizontal="right" vertical="top" wrapText="1"/>
    </xf>
    <xf numFmtId="44" fontId="6" fillId="10" borderId="27" xfId="1" applyFont="1" applyFill="1" applyBorder="1" applyAlignment="1">
      <alignment horizontal="right" vertical="top" wrapText="1"/>
    </xf>
    <xf numFmtId="2" fontId="11" fillId="10" borderId="5" xfId="0" applyNumberFormat="1" applyFont="1" applyFill="1" applyBorder="1" applyAlignment="1">
      <alignment horizontal="right" vertical="top" wrapText="1"/>
    </xf>
    <xf numFmtId="2" fontId="11" fillId="10" borderId="30" xfId="0" applyNumberFormat="1" applyFont="1" applyFill="1" applyBorder="1" applyAlignment="1">
      <alignment horizontal="right" vertical="top" wrapText="1"/>
    </xf>
    <xf numFmtId="9" fontId="11" fillId="10" borderId="5" xfId="2" applyFont="1" applyFill="1" applyBorder="1" applyAlignment="1">
      <alignment horizontal="right" vertical="top" wrapText="1"/>
    </xf>
    <xf numFmtId="9" fontId="11" fillId="10" borderId="30" xfId="2" applyFont="1" applyFill="1" applyBorder="1" applyAlignment="1">
      <alignment horizontal="right" vertical="top" wrapText="1"/>
    </xf>
    <xf numFmtId="0" fontId="26" fillId="21" borderId="0" xfId="0" applyFont="1" applyFill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right" vertical="top" wrapText="1"/>
    </xf>
    <xf numFmtId="0" fontId="3" fillId="4" borderId="5" xfId="0" applyFont="1" applyFill="1" applyBorder="1" applyAlignment="1">
      <alignment horizontal="left" vertical="top" wrapText="1"/>
    </xf>
    <xf numFmtId="0" fontId="5" fillId="6" borderId="5" xfId="0" applyFont="1" applyFill="1" applyBorder="1" applyAlignment="1">
      <alignment horizontal="right" vertical="top" wrapText="1"/>
    </xf>
    <xf numFmtId="0" fontId="4" fillId="5" borderId="5" xfId="0" applyFont="1" applyFill="1" applyBorder="1" applyAlignment="1">
      <alignment horizontal="center" vertical="top" wrapText="1"/>
    </xf>
    <xf numFmtId="0" fontId="3" fillId="4" borderId="18" xfId="0" applyFont="1" applyFill="1" applyBorder="1" applyAlignment="1">
      <alignment horizontal="left" vertical="top" wrapText="1"/>
    </xf>
    <xf numFmtId="0" fontId="17" fillId="17" borderId="21" xfId="0" applyFont="1" applyFill="1" applyBorder="1" applyAlignment="1">
      <alignment horizontal="right" vertical="top" wrapText="1"/>
    </xf>
    <xf numFmtId="0" fontId="17" fillId="17" borderId="22" xfId="0" applyFont="1" applyFill="1" applyBorder="1" applyAlignment="1">
      <alignment horizontal="right" vertical="top" wrapText="1"/>
    </xf>
    <xf numFmtId="0" fontId="17" fillId="17" borderId="15" xfId="0" applyFont="1" applyFill="1" applyBorder="1" applyAlignment="1">
      <alignment horizontal="right" vertical="top" wrapText="1"/>
    </xf>
    <xf numFmtId="0" fontId="17" fillId="17" borderId="0" xfId="0" applyFont="1" applyFill="1" applyAlignment="1">
      <alignment horizontal="right" vertical="top" wrapText="1"/>
    </xf>
    <xf numFmtId="0" fontId="3" fillId="4" borderId="17" xfId="0" applyFont="1" applyFill="1" applyBorder="1" applyAlignment="1">
      <alignment horizontal="left" vertical="top" wrapText="1"/>
    </xf>
    <xf numFmtId="0" fontId="5" fillId="6" borderId="17" xfId="0" applyFont="1" applyFill="1" applyBorder="1" applyAlignment="1">
      <alignment horizontal="right" vertical="top" wrapText="1"/>
    </xf>
    <xf numFmtId="0" fontId="1" fillId="2" borderId="13" xfId="0" applyFont="1" applyFill="1" applyBorder="1" applyAlignment="1">
      <alignment horizontal="left" vertical="top"/>
    </xf>
    <xf numFmtId="0" fontId="1" fillId="2" borderId="14" xfId="0" applyFont="1" applyFill="1" applyBorder="1" applyAlignment="1">
      <alignment horizontal="left" vertical="top"/>
    </xf>
    <xf numFmtId="0" fontId="2" fillId="3" borderId="24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left" vertical="top" wrapText="1"/>
    </xf>
    <xf numFmtId="0" fontId="16" fillId="16" borderId="0" xfId="0" applyFont="1" applyFill="1" applyAlignment="1">
      <alignment horizontal="left" vertical="top" wrapText="1"/>
    </xf>
    <xf numFmtId="0" fontId="1" fillId="21" borderId="0" xfId="0" applyFont="1" applyFill="1" applyAlignment="1">
      <alignment horizontal="center" vertical="center" wrapText="1"/>
    </xf>
    <xf numFmtId="0" fontId="10" fillId="21" borderId="0" xfId="0" applyFont="1" applyFill="1" applyAlignment="1">
      <alignment horizontal="left" vertical="top" wrapText="1"/>
    </xf>
    <xf numFmtId="0" fontId="1" fillId="21" borderId="25" xfId="0" applyFont="1" applyFill="1" applyBorder="1" applyAlignment="1">
      <alignment horizontal="center" wrapText="1"/>
    </xf>
    <xf numFmtId="0" fontId="6" fillId="10" borderId="8" xfId="0" applyFont="1" applyFill="1" applyBorder="1" applyAlignment="1">
      <alignment horizontal="left" vertical="center" wrapText="1"/>
    </xf>
    <xf numFmtId="0" fontId="6" fillId="10" borderId="27" xfId="0" applyFont="1" applyFill="1" applyBorder="1" applyAlignment="1">
      <alignment horizontal="left" vertical="center" wrapText="1"/>
    </xf>
    <xf numFmtId="166" fontId="6" fillId="10" borderId="8" xfId="3" applyFont="1" applyFill="1" applyBorder="1" applyAlignment="1">
      <alignment horizontal="center" vertical="center" wrapText="1"/>
    </xf>
    <xf numFmtId="166" fontId="6" fillId="10" borderId="27" xfId="3" applyFont="1" applyFill="1" applyBorder="1" applyAlignment="1">
      <alignment horizontal="center" vertical="center" wrapText="1"/>
    </xf>
    <xf numFmtId="0" fontId="1" fillId="21" borderId="0" xfId="0" applyFont="1" applyFill="1" applyAlignment="1">
      <alignment horizontal="left" vertical="top" wrapText="1"/>
    </xf>
    <xf numFmtId="0" fontId="10" fillId="21" borderId="0" xfId="0" applyFont="1" applyFill="1" applyAlignment="1">
      <alignment horizontal="right" vertical="top" wrapText="1"/>
    </xf>
    <xf numFmtId="4" fontId="10" fillId="21" borderId="0" xfId="0" applyNumberFormat="1" applyFont="1" applyFill="1" applyAlignment="1">
      <alignment horizontal="right" vertical="top" wrapText="1"/>
    </xf>
    <xf numFmtId="0" fontId="19" fillId="21" borderId="0" xfId="0" applyFont="1" applyFill="1" applyAlignment="1">
      <alignment horizontal="center" vertical="top" wrapText="1"/>
    </xf>
    <xf numFmtId="0" fontId="0" fillId="0" borderId="0" xfId="0"/>
    <xf numFmtId="0" fontId="1" fillId="21" borderId="0" xfId="0" applyFont="1" applyFill="1" applyAlignment="1">
      <alignment horizontal="center" wrapText="1"/>
    </xf>
    <xf numFmtId="0" fontId="6" fillId="10" borderId="5" xfId="0" applyFont="1" applyFill="1" applyBorder="1" applyAlignment="1">
      <alignment horizontal="left" vertical="top" wrapText="1"/>
    </xf>
    <xf numFmtId="0" fontId="19" fillId="23" borderId="5" xfId="0" applyFont="1" applyFill="1" applyBorder="1" applyAlignment="1">
      <alignment horizontal="left" vertical="top" wrapText="1"/>
    </xf>
    <xf numFmtId="0" fontId="1" fillId="21" borderId="5" xfId="0" applyFont="1" applyFill="1" applyBorder="1" applyAlignment="1">
      <alignment horizontal="left" vertical="top" wrapText="1"/>
    </xf>
    <xf numFmtId="0" fontId="11" fillId="15" borderId="5" xfId="0" applyFont="1" applyFill="1" applyBorder="1" applyAlignment="1">
      <alignment horizontal="left" vertical="top" wrapText="1"/>
    </xf>
    <xf numFmtId="0" fontId="19" fillId="22" borderId="5" xfId="0" applyFont="1" applyFill="1" applyBorder="1" applyAlignment="1">
      <alignment horizontal="left" vertical="top" wrapText="1"/>
    </xf>
    <xf numFmtId="0" fontId="1" fillId="21" borderId="5" xfId="0" applyFont="1" applyFill="1" applyBorder="1" applyAlignment="1">
      <alignment horizontal="center" vertical="top" wrapText="1"/>
    </xf>
    <xf numFmtId="0" fontId="1" fillId="21" borderId="5" xfId="0" applyFont="1" applyFill="1" applyBorder="1" applyAlignment="1">
      <alignment horizontal="right" vertical="top" wrapText="1"/>
    </xf>
    <xf numFmtId="44" fontId="11" fillId="10" borderId="26" xfId="1" applyFont="1" applyFill="1" applyBorder="1" applyAlignment="1">
      <alignment horizontal="right" vertical="top" wrapText="1"/>
    </xf>
    <xf numFmtId="44" fontId="11" fillId="10" borderId="0" xfId="1" applyFont="1" applyFill="1" applyAlignment="1">
      <alignment horizontal="right" vertical="top" wrapText="1"/>
    </xf>
  </cellXfs>
  <cellStyles count="5">
    <cellStyle name="Moeda" xfId="1" builtinId="4"/>
    <cellStyle name="Moeda 2" xfId="3" xr:uid="{F4F52651-379B-4B2F-9924-E9161746198C}"/>
    <cellStyle name="Normal" xfId="0" builtinId="0"/>
    <cellStyle name="Porcentagem" xfId="2" builtinId="5"/>
    <cellStyle name="Vírgula 2" xfId="4" xr:uid="{2E5BF7E2-1EB1-4C71-B6DE-03C102C4F95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57150</xdr:rowOff>
    </xdr:from>
    <xdr:to>
      <xdr:col>1</xdr:col>
      <xdr:colOff>123825</xdr:colOff>
      <xdr:row>4</xdr:row>
      <xdr:rowOff>134493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7E2933D-7546-81CF-C7B0-92FAE1E20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57150"/>
          <a:ext cx="723900" cy="810768"/>
        </a:xfrm>
        <a:prstGeom prst="rect">
          <a:avLst/>
        </a:prstGeom>
      </xdr:spPr>
    </xdr:pic>
    <xdr:clientData/>
  </xdr:twoCellAnchor>
  <xdr:twoCellAnchor editAs="oneCell">
    <xdr:from>
      <xdr:col>8</xdr:col>
      <xdr:colOff>479433</xdr:colOff>
      <xdr:row>0</xdr:row>
      <xdr:rowOff>60325</xdr:rowOff>
    </xdr:from>
    <xdr:to>
      <xdr:col>10</xdr:col>
      <xdr:colOff>69242</xdr:colOff>
      <xdr:row>4</xdr:row>
      <xdr:rowOff>154900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C7794A3B-67A3-97FD-CC44-98AEDD4A4D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94933" y="60325"/>
          <a:ext cx="1463059" cy="808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1095382</xdr:colOff>
      <xdr:row>0</xdr:row>
      <xdr:rowOff>95250</xdr:rowOff>
    </xdr:from>
    <xdr:to>
      <xdr:col>3</xdr:col>
      <xdr:colOff>1111304</xdr:colOff>
      <xdr:row>1</xdr:row>
      <xdr:rowOff>387750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BFF5052-5454-A3C4-9965-1D2723E0AF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57882" y="95250"/>
          <a:ext cx="1539922" cy="8640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114323</xdr:colOff>
      <xdr:row>0</xdr:row>
      <xdr:rowOff>95250</xdr:rowOff>
    </xdr:from>
    <xdr:to>
      <xdr:col>0</xdr:col>
      <xdr:colOff>1078602</xdr:colOff>
      <xdr:row>2</xdr:row>
      <xdr:rowOff>117975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16088FEC-8938-37B2-1351-4131047564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23" y="95250"/>
          <a:ext cx="964279" cy="108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104774</xdr:rowOff>
    </xdr:from>
    <xdr:to>
      <xdr:col>0</xdr:col>
      <xdr:colOff>981075</xdr:colOff>
      <xdr:row>4</xdr:row>
      <xdr:rowOff>85724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DED72D42-5215-0473-01E3-D5C0A4C76549}"/>
            </a:ext>
          </a:extLst>
        </xdr:cNvPr>
        <xdr:cNvSpPr txBox="1"/>
      </xdr:nvSpPr>
      <xdr:spPr>
        <a:xfrm>
          <a:off x="76201" y="104774"/>
          <a:ext cx="904874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/>
            <a:t>LOGOTIPO DA EMPRESA</a:t>
          </a:r>
        </a:p>
        <a:p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276225</xdr:rowOff>
    </xdr:from>
    <xdr:to>
      <xdr:col>0</xdr:col>
      <xdr:colOff>1047749</xdr:colOff>
      <xdr:row>1</xdr:row>
      <xdr:rowOff>419100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0CB0FAF-158D-4C75-9CE3-39045BB567DC}"/>
            </a:ext>
          </a:extLst>
        </xdr:cNvPr>
        <xdr:cNvSpPr txBox="1"/>
      </xdr:nvSpPr>
      <xdr:spPr>
        <a:xfrm>
          <a:off x="142875" y="276225"/>
          <a:ext cx="904874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/>
            <a:t>LOGOTIPO DA EMPRESA</a:t>
          </a:r>
        </a:p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59"/>
  <sheetViews>
    <sheetView showOutlineSymbols="0" showWhiteSpace="0" view="pageBreakPreview" zoomScale="60" zoomScaleNormal="100" workbookViewId="0">
      <selection activeCell="G35" sqref="G35"/>
    </sheetView>
  </sheetViews>
  <sheetFormatPr defaultRowHeight="14.25" x14ac:dyDescent="0.2"/>
  <cols>
    <col min="1" max="1" width="10" bestFit="1" customWidth="1"/>
    <col min="2" max="2" width="14" customWidth="1"/>
    <col min="3" max="3" width="10.5" bestFit="1" customWidth="1"/>
    <col min="4" max="4" width="66.5" customWidth="1"/>
    <col min="5" max="5" width="5" bestFit="1" customWidth="1"/>
    <col min="6" max="6" width="6.75" bestFit="1" customWidth="1"/>
    <col min="7" max="7" width="7.125" bestFit="1" customWidth="1"/>
    <col min="8" max="9" width="8" bestFit="1" customWidth="1"/>
    <col min="10" max="10" width="16.625" bestFit="1" customWidth="1"/>
    <col min="11" max="11" width="18" bestFit="1" customWidth="1"/>
    <col min="12" max="12" width="17.625" bestFit="1" customWidth="1"/>
    <col min="13" max="13" width="2.5" customWidth="1"/>
    <col min="14" max="14" width="8.75" bestFit="1" customWidth="1"/>
    <col min="15" max="15" width="10" bestFit="1" customWidth="1"/>
  </cols>
  <sheetData>
    <row r="1" spans="1:14" ht="15" customHeight="1" x14ac:dyDescent="0.2">
      <c r="A1" s="23"/>
      <c r="B1" s="24"/>
      <c r="C1" s="24"/>
      <c r="D1" s="24" t="s">
        <v>0</v>
      </c>
      <c r="E1" s="133" t="s">
        <v>1</v>
      </c>
      <c r="F1" s="133"/>
      <c r="G1" s="133"/>
      <c r="H1" s="133"/>
      <c r="I1" s="133"/>
      <c r="J1" s="133"/>
      <c r="K1" s="128" t="s">
        <v>2</v>
      </c>
      <c r="L1" s="129"/>
      <c r="M1" s="17"/>
      <c r="N1" s="17"/>
    </row>
    <row r="2" spans="1:14" x14ac:dyDescent="0.2">
      <c r="A2" s="27"/>
      <c r="B2" s="64"/>
      <c r="C2" s="64"/>
      <c r="D2" s="65" t="s">
        <v>171</v>
      </c>
      <c r="E2" s="134" t="s">
        <v>3</v>
      </c>
      <c r="F2" s="134"/>
      <c r="G2" s="134"/>
      <c r="H2" s="134"/>
      <c r="I2" s="134"/>
      <c r="J2" s="134"/>
      <c r="K2" s="71" t="s">
        <v>170</v>
      </c>
      <c r="L2" s="72">
        <v>1.1526000000000001</v>
      </c>
    </row>
    <row r="3" spans="1:14" x14ac:dyDescent="0.2">
      <c r="A3" s="27"/>
      <c r="B3" s="64"/>
      <c r="C3" s="64"/>
      <c r="D3" s="65" t="s">
        <v>189</v>
      </c>
      <c r="E3" s="64"/>
      <c r="F3" s="64"/>
      <c r="G3" s="64"/>
      <c r="H3" s="64"/>
      <c r="I3" s="64"/>
      <c r="J3" s="64"/>
      <c r="K3" s="66" t="s">
        <v>169</v>
      </c>
      <c r="L3" s="62">
        <v>0.22120000000000001</v>
      </c>
    </row>
    <row r="4" spans="1:14" x14ac:dyDescent="0.2">
      <c r="A4" s="27"/>
      <c r="B4" s="64"/>
      <c r="C4" s="64"/>
      <c r="D4" s="65" t="s">
        <v>186</v>
      </c>
      <c r="E4" s="64"/>
      <c r="F4" s="64"/>
      <c r="G4" s="64"/>
      <c r="H4" s="64"/>
      <c r="I4" s="64"/>
      <c r="J4" s="64"/>
      <c r="K4" s="66" t="s">
        <v>173</v>
      </c>
      <c r="L4" s="63">
        <v>45205</v>
      </c>
    </row>
    <row r="5" spans="1:14" ht="15" customHeight="1" x14ac:dyDescent="0.25">
      <c r="A5" s="130" t="s">
        <v>4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2"/>
    </row>
    <row r="6" spans="1:14" ht="15" x14ac:dyDescent="0.2">
      <c r="A6" s="126" t="s">
        <v>5</v>
      </c>
      <c r="B6" s="119" t="s">
        <v>6</v>
      </c>
      <c r="C6" s="118" t="s">
        <v>7</v>
      </c>
      <c r="D6" s="118" t="s">
        <v>8</v>
      </c>
      <c r="E6" s="120" t="s">
        <v>9</v>
      </c>
      <c r="F6" s="119" t="s">
        <v>10</v>
      </c>
      <c r="G6" s="120" t="s">
        <v>11</v>
      </c>
      <c r="H6" s="118"/>
      <c r="I6" s="118"/>
      <c r="J6" s="120" t="s">
        <v>12</v>
      </c>
      <c r="K6" s="118"/>
      <c r="L6" s="121"/>
      <c r="M6" s="18"/>
      <c r="N6" s="117" t="s">
        <v>13</v>
      </c>
    </row>
    <row r="7" spans="1:14" ht="15" x14ac:dyDescent="0.2">
      <c r="A7" s="127"/>
      <c r="B7" s="119"/>
      <c r="C7" s="119"/>
      <c r="D7" s="119"/>
      <c r="E7" s="119"/>
      <c r="F7" s="119"/>
      <c r="G7" s="14" t="s">
        <v>14</v>
      </c>
      <c r="H7" s="14" t="s">
        <v>15</v>
      </c>
      <c r="I7" s="14" t="s">
        <v>12</v>
      </c>
      <c r="J7" s="14" t="s">
        <v>14</v>
      </c>
      <c r="K7" s="14" t="s">
        <v>15</v>
      </c>
      <c r="L7" s="28" t="s">
        <v>12</v>
      </c>
      <c r="M7" s="19"/>
      <c r="N7" s="117"/>
    </row>
    <row r="8" spans="1:14" x14ac:dyDescent="0.2">
      <c r="A8" s="29" t="s">
        <v>16</v>
      </c>
      <c r="B8" s="30"/>
      <c r="C8" s="30"/>
      <c r="D8" s="30" t="s">
        <v>17</v>
      </c>
      <c r="E8" s="30"/>
      <c r="F8" s="31"/>
      <c r="G8" s="30"/>
      <c r="H8" s="30"/>
      <c r="I8" s="30"/>
      <c r="J8" s="30"/>
      <c r="K8" s="30"/>
      <c r="L8" s="32">
        <f>SUM(L9:L13)</f>
        <v>13868.27</v>
      </c>
      <c r="M8" s="20"/>
      <c r="N8" s="1">
        <f>L8/$L$53</f>
        <v>5.1272134418302341E-2</v>
      </c>
    </row>
    <row r="9" spans="1:14" x14ac:dyDescent="0.2">
      <c r="A9" s="33" t="s">
        <v>18</v>
      </c>
      <c r="B9" s="5" t="s">
        <v>19</v>
      </c>
      <c r="C9" s="4" t="s">
        <v>20</v>
      </c>
      <c r="D9" s="4" t="s">
        <v>21</v>
      </c>
      <c r="E9" s="6" t="s">
        <v>22</v>
      </c>
      <c r="F9" s="5">
        <v>1</v>
      </c>
      <c r="G9" s="7">
        <v>118.72</v>
      </c>
      <c r="H9" s="7">
        <v>944.56</v>
      </c>
      <c r="I9" s="7">
        <f>G9+H9</f>
        <v>1063.28</v>
      </c>
      <c r="J9" s="7">
        <f>F9*G9</f>
        <v>118.72</v>
      </c>
      <c r="K9" s="7">
        <f>F9*H9</f>
        <v>944.56</v>
      </c>
      <c r="L9" s="34">
        <f>F9*I9</f>
        <v>1063.28</v>
      </c>
      <c r="M9" s="21"/>
      <c r="N9" s="2">
        <f>L9/$L$53</f>
        <v>3.9310335812824896E-3</v>
      </c>
    </row>
    <row r="10" spans="1:14" x14ac:dyDescent="0.2">
      <c r="A10" s="33" t="s">
        <v>23</v>
      </c>
      <c r="B10" s="5" t="s">
        <v>24</v>
      </c>
      <c r="C10" s="4" t="s">
        <v>25</v>
      </c>
      <c r="D10" s="4" t="s">
        <v>26</v>
      </c>
      <c r="E10" s="6" t="s">
        <v>27</v>
      </c>
      <c r="F10" s="5">
        <v>3</v>
      </c>
      <c r="G10" s="7">
        <v>384.41</v>
      </c>
      <c r="H10" s="7">
        <v>3091.86</v>
      </c>
      <c r="I10" s="7">
        <f t="shared" ref="I10:I13" si="0">G10+H10</f>
        <v>3476.27</v>
      </c>
      <c r="J10" s="7">
        <f t="shared" ref="J10:J13" si="1">F10*G10</f>
        <v>1153.23</v>
      </c>
      <c r="K10" s="7">
        <f t="shared" ref="K10:K13" si="2">F10*H10</f>
        <v>9275.58</v>
      </c>
      <c r="L10" s="34">
        <f t="shared" ref="L10:L13" si="3">F10*I10</f>
        <v>10428.81</v>
      </c>
      <c r="M10" s="21"/>
      <c r="N10" s="2">
        <f t="shared" ref="N10:N52" si="4">L10/$L$53</f>
        <v>3.855616801107388E-2</v>
      </c>
    </row>
    <row r="11" spans="1:14" x14ac:dyDescent="0.2">
      <c r="A11" s="33" t="s">
        <v>28</v>
      </c>
      <c r="B11" s="5" t="s">
        <v>29</v>
      </c>
      <c r="C11" s="4" t="s">
        <v>30</v>
      </c>
      <c r="D11" s="4" t="s">
        <v>31</v>
      </c>
      <c r="E11" s="6" t="s">
        <v>22</v>
      </c>
      <c r="F11" s="5">
        <v>1</v>
      </c>
      <c r="G11" s="7">
        <v>0</v>
      </c>
      <c r="H11" s="7">
        <v>1308.2</v>
      </c>
      <c r="I11" s="7">
        <f t="shared" si="0"/>
        <v>1308.2</v>
      </c>
      <c r="J11" s="7">
        <f t="shared" si="1"/>
        <v>0</v>
      </c>
      <c r="K11" s="7">
        <f t="shared" si="2"/>
        <v>1308.2</v>
      </c>
      <c r="L11" s="34">
        <f t="shared" si="3"/>
        <v>1308.2</v>
      </c>
      <c r="M11" s="21"/>
      <c r="N11" s="2">
        <f t="shared" si="4"/>
        <v>4.8365229582365441E-3</v>
      </c>
    </row>
    <row r="12" spans="1:14" ht="38.25" x14ac:dyDescent="0.2">
      <c r="A12" s="33" t="s">
        <v>32</v>
      </c>
      <c r="B12" s="5" t="s">
        <v>33</v>
      </c>
      <c r="C12" s="4" t="s">
        <v>34</v>
      </c>
      <c r="D12" s="4" t="s">
        <v>35</v>
      </c>
      <c r="E12" s="6" t="s">
        <v>36</v>
      </c>
      <c r="F12" s="5">
        <v>1</v>
      </c>
      <c r="G12" s="7">
        <v>241.68</v>
      </c>
      <c r="H12" s="7">
        <v>227.8</v>
      </c>
      <c r="I12" s="7">
        <f t="shared" si="0"/>
        <v>469.48</v>
      </c>
      <c r="J12" s="7">
        <f t="shared" si="1"/>
        <v>241.68</v>
      </c>
      <c r="K12" s="7">
        <f t="shared" si="2"/>
        <v>227.8</v>
      </c>
      <c r="L12" s="34">
        <f t="shared" si="3"/>
        <v>469.48</v>
      </c>
      <c r="M12" s="21"/>
      <c r="N12" s="2">
        <f t="shared" si="4"/>
        <v>1.7357061599395298E-3</v>
      </c>
    </row>
    <row r="13" spans="1:14" x14ac:dyDescent="0.2">
      <c r="A13" s="33" t="s">
        <v>37</v>
      </c>
      <c r="B13" s="5" t="s">
        <v>38</v>
      </c>
      <c r="C13" s="4" t="s">
        <v>25</v>
      </c>
      <c r="D13" s="4" t="s">
        <v>39</v>
      </c>
      <c r="E13" s="6" t="s">
        <v>40</v>
      </c>
      <c r="F13" s="5">
        <v>6</v>
      </c>
      <c r="G13" s="7">
        <v>0</v>
      </c>
      <c r="H13" s="7">
        <v>99.75</v>
      </c>
      <c r="I13" s="7">
        <f t="shared" si="0"/>
        <v>99.75</v>
      </c>
      <c r="J13" s="7">
        <f t="shared" si="1"/>
        <v>0</v>
      </c>
      <c r="K13" s="7">
        <f t="shared" si="2"/>
        <v>598.5</v>
      </c>
      <c r="L13" s="34">
        <f t="shared" si="3"/>
        <v>598.5</v>
      </c>
      <c r="M13" s="21"/>
      <c r="N13" s="2">
        <f t="shared" si="4"/>
        <v>2.2127037077698912E-3</v>
      </c>
    </row>
    <row r="14" spans="1:14" x14ac:dyDescent="0.2">
      <c r="A14" s="29" t="s">
        <v>41</v>
      </c>
      <c r="B14" s="30"/>
      <c r="C14" s="30"/>
      <c r="D14" s="30" t="s">
        <v>42</v>
      </c>
      <c r="E14" s="30"/>
      <c r="F14" s="31"/>
      <c r="G14" s="30"/>
      <c r="H14" s="30"/>
      <c r="I14" s="30"/>
      <c r="J14" s="30"/>
      <c r="K14" s="30"/>
      <c r="L14" s="32">
        <f>L15</f>
        <v>221.70000000000002</v>
      </c>
      <c r="M14" s="20"/>
      <c r="N14" s="11">
        <f t="shared" si="4"/>
        <v>8.1964312784057634E-4</v>
      </c>
    </row>
    <row r="15" spans="1:14" ht="25.5" x14ac:dyDescent="0.2">
      <c r="A15" s="33" t="s">
        <v>43</v>
      </c>
      <c r="B15" s="5" t="s">
        <v>44</v>
      </c>
      <c r="C15" s="4" t="s">
        <v>45</v>
      </c>
      <c r="D15" s="4" t="s">
        <v>46</v>
      </c>
      <c r="E15" s="6" t="s">
        <v>40</v>
      </c>
      <c r="F15" s="5">
        <v>30</v>
      </c>
      <c r="G15" s="7">
        <v>4.83</v>
      </c>
      <c r="H15" s="7">
        <v>2.56</v>
      </c>
      <c r="I15" s="7">
        <f t="shared" ref="I15" si="5">G15+H15</f>
        <v>7.3900000000000006</v>
      </c>
      <c r="J15" s="7">
        <f t="shared" ref="J15" si="6">F15*G15</f>
        <v>144.9</v>
      </c>
      <c r="K15" s="7">
        <f t="shared" ref="K15" si="7">F15*H15</f>
        <v>76.8</v>
      </c>
      <c r="L15" s="34">
        <f t="shared" ref="L15" si="8">F15*I15</f>
        <v>221.70000000000002</v>
      </c>
      <c r="M15" s="21"/>
      <c r="N15" s="2">
        <f t="shared" si="4"/>
        <v>8.1964312784057634E-4</v>
      </c>
    </row>
    <row r="16" spans="1:14" x14ac:dyDescent="0.2">
      <c r="A16" s="29" t="s">
        <v>47</v>
      </c>
      <c r="B16" s="30"/>
      <c r="C16" s="30"/>
      <c r="D16" s="30" t="s">
        <v>48</v>
      </c>
      <c r="E16" s="30"/>
      <c r="F16" s="31"/>
      <c r="G16" s="30"/>
      <c r="H16" s="30"/>
      <c r="I16" s="30"/>
      <c r="J16" s="30"/>
      <c r="K16" s="30"/>
      <c r="L16" s="32">
        <f>L17</f>
        <v>8923</v>
      </c>
      <c r="M16" s="20"/>
      <c r="N16" s="11">
        <f t="shared" si="4"/>
        <v>3.2989064635640337E-2</v>
      </c>
    </row>
    <row r="17" spans="1:14" ht="25.5" x14ac:dyDescent="0.2">
      <c r="A17" s="33" t="s">
        <v>49</v>
      </c>
      <c r="B17" s="5" t="s">
        <v>50</v>
      </c>
      <c r="C17" s="4" t="s">
        <v>51</v>
      </c>
      <c r="D17" s="4" t="s">
        <v>52</v>
      </c>
      <c r="E17" s="6" t="s">
        <v>53</v>
      </c>
      <c r="F17" s="5">
        <v>20</v>
      </c>
      <c r="G17" s="7">
        <v>0</v>
      </c>
      <c r="H17" s="7">
        <v>446.15</v>
      </c>
      <c r="I17" s="7">
        <f t="shared" ref="I17" si="9">G17+H17</f>
        <v>446.15</v>
      </c>
      <c r="J17" s="7">
        <f t="shared" ref="J17" si="10">F17*G17</f>
        <v>0</v>
      </c>
      <c r="K17" s="7">
        <f t="shared" ref="K17" si="11">F17*H17</f>
        <v>8923</v>
      </c>
      <c r="L17" s="34">
        <f t="shared" ref="L17" si="12">F17*I17</f>
        <v>8923</v>
      </c>
      <c r="M17" s="21"/>
      <c r="N17" s="2">
        <f t="shared" si="4"/>
        <v>3.2989064635640337E-2</v>
      </c>
    </row>
    <row r="18" spans="1:14" x14ac:dyDescent="0.2">
      <c r="A18" s="29" t="s">
        <v>54</v>
      </c>
      <c r="B18" s="30"/>
      <c r="C18" s="30"/>
      <c r="D18" s="30" t="s">
        <v>55</v>
      </c>
      <c r="E18" s="30"/>
      <c r="F18" s="31"/>
      <c r="G18" s="30"/>
      <c r="H18" s="30"/>
      <c r="I18" s="30"/>
      <c r="J18" s="30"/>
      <c r="K18" s="30"/>
      <c r="L18" s="32">
        <f>L19</f>
        <v>2635.62</v>
      </c>
      <c r="M18" s="20"/>
      <c r="N18" s="11">
        <f t="shared" si="4"/>
        <v>9.7441038367125817E-3</v>
      </c>
    </row>
    <row r="19" spans="1:14" ht="25.5" x14ac:dyDescent="0.2">
      <c r="A19" s="33" t="s">
        <v>56</v>
      </c>
      <c r="B19" s="5" t="s">
        <v>57</v>
      </c>
      <c r="C19" s="4" t="s">
        <v>58</v>
      </c>
      <c r="D19" s="4" t="s">
        <v>59</v>
      </c>
      <c r="E19" s="6" t="s">
        <v>22</v>
      </c>
      <c r="F19" s="5">
        <v>2</v>
      </c>
      <c r="G19" s="7">
        <v>880.05</v>
      </c>
      <c r="H19" s="7">
        <v>437.76</v>
      </c>
      <c r="I19" s="7">
        <f t="shared" ref="I19" si="13">G19+H19</f>
        <v>1317.81</v>
      </c>
      <c r="J19" s="7">
        <f t="shared" ref="J19" si="14">F19*G19</f>
        <v>1760.1</v>
      </c>
      <c r="K19" s="7">
        <f t="shared" ref="K19" si="15">F19*H19</f>
        <v>875.52</v>
      </c>
      <c r="L19" s="34">
        <f t="shared" ref="L19" si="16">F19*I19</f>
        <v>2635.62</v>
      </c>
      <c r="M19" s="21"/>
      <c r="N19" s="2">
        <f t="shared" si="4"/>
        <v>9.7441038367125817E-3</v>
      </c>
    </row>
    <row r="20" spans="1:14" x14ac:dyDescent="0.2">
      <c r="A20" s="29" t="s">
        <v>60</v>
      </c>
      <c r="B20" s="30"/>
      <c r="C20" s="30"/>
      <c r="D20" s="30" t="s">
        <v>61</v>
      </c>
      <c r="E20" s="30"/>
      <c r="F20" s="31"/>
      <c r="G20" s="30"/>
      <c r="H20" s="30"/>
      <c r="I20" s="30"/>
      <c r="J20" s="30"/>
      <c r="K20" s="30"/>
      <c r="L20" s="32">
        <f>SUM(L21:L22)</f>
        <v>50624.87</v>
      </c>
      <c r="M20" s="20"/>
      <c r="N20" s="11">
        <f t="shared" si="4"/>
        <v>0.1871643066906746</v>
      </c>
    </row>
    <row r="21" spans="1:14" ht="51" x14ac:dyDescent="0.2">
      <c r="A21" s="33" t="s">
        <v>62</v>
      </c>
      <c r="B21" s="5" t="s">
        <v>63</v>
      </c>
      <c r="C21" s="4" t="s">
        <v>25</v>
      </c>
      <c r="D21" s="4" t="s">
        <v>64</v>
      </c>
      <c r="E21" s="6" t="s">
        <v>22</v>
      </c>
      <c r="F21" s="5">
        <v>2</v>
      </c>
      <c r="G21" s="7">
        <v>1374.75</v>
      </c>
      <c r="H21" s="7">
        <v>23451.88</v>
      </c>
      <c r="I21" s="7">
        <f t="shared" ref="I21:I22" si="17">G21+H21</f>
        <v>24826.63</v>
      </c>
      <c r="J21" s="7">
        <f t="shared" ref="J21:J22" si="18">F21*G21</f>
        <v>2749.5</v>
      </c>
      <c r="K21" s="7">
        <f t="shared" ref="K21:K22" si="19">F21*H21</f>
        <v>46903.76</v>
      </c>
      <c r="L21" s="34">
        <f t="shared" ref="L21:L22" si="20">F21*I21</f>
        <v>49653.26</v>
      </c>
      <c r="M21" s="21"/>
      <c r="N21" s="2">
        <f t="shared" si="4"/>
        <v>0.18357218463636163</v>
      </c>
    </row>
    <row r="22" spans="1:14" x14ac:dyDescent="0.2">
      <c r="A22" s="33" t="s">
        <v>66</v>
      </c>
      <c r="B22" s="5" t="s">
        <v>67</v>
      </c>
      <c r="C22" s="4" t="s">
        <v>45</v>
      </c>
      <c r="D22" s="4" t="s">
        <v>68</v>
      </c>
      <c r="E22" s="6" t="s">
        <v>69</v>
      </c>
      <c r="F22" s="5">
        <v>417</v>
      </c>
      <c r="G22" s="7">
        <v>0</v>
      </c>
      <c r="H22" s="7">
        <v>2.33</v>
      </c>
      <c r="I22" s="7">
        <f t="shared" si="17"/>
        <v>2.33</v>
      </c>
      <c r="J22" s="7">
        <f t="shared" si="18"/>
        <v>0</v>
      </c>
      <c r="K22" s="7">
        <f t="shared" si="19"/>
        <v>971.61</v>
      </c>
      <c r="L22" s="34">
        <f t="shared" si="20"/>
        <v>971.61</v>
      </c>
      <c r="M22" s="21"/>
      <c r="N22" s="2">
        <f t="shared" si="4"/>
        <v>3.5921220543129557E-3</v>
      </c>
    </row>
    <row r="23" spans="1:14" x14ac:dyDescent="0.2">
      <c r="A23" s="29" t="s">
        <v>70</v>
      </c>
      <c r="B23" s="30"/>
      <c r="C23" s="30"/>
      <c r="D23" s="30" t="s">
        <v>71</v>
      </c>
      <c r="E23" s="30"/>
      <c r="F23" s="31"/>
      <c r="G23" s="30"/>
      <c r="H23" s="30"/>
      <c r="I23" s="30"/>
      <c r="J23" s="30"/>
      <c r="K23" s="30"/>
      <c r="L23" s="32">
        <f>SUM(L24:L37)</f>
        <v>159015.05719999998</v>
      </c>
      <c r="M23" s="20"/>
      <c r="N23" s="11">
        <f t="shared" si="4"/>
        <v>0.58789174044725367</v>
      </c>
    </row>
    <row r="24" spans="1:14" x14ac:dyDescent="0.2">
      <c r="A24" s="33" t="s">
        <v>72</v>
      </c>
      <c r="B24" s="5" t="s">
        <v>73</v>
      </c>
      <c r="C24" s="4" t="s">
        <v>74</v>
      </c>
      <c r="D24" s="4" t="s">
        <v>75</v>
      </c>
      <c r="E24" s="6" t="s">
        <v>40</v>
      </c>
      <c r="F24" s="5">
        <v>280</v>
      </c>
      <c r="G24" s="7">
        <v>5.3</v>
      </c>
      <c r="H24" s="7">
        <v>9.1999999999999993</v>
      </c>
      <c r="I24" s="7">
        <f t="shared" ref="I24" si="21">G24+H24</f>
        <v>14.5</v>
      </c>
      <c r="J24" s="7">
        <f t="shared" ref="J24" si="22">F24*G24</f>
        <v>1484</v>
      </c>
      <c r="K24" s="7">
        <f t="shared" ref="K24" si="23">F24*H24</f>
        <v>2576</v>
      </c>
      <c r="L24" s="34">
        <f t="shared" ref="L24" si="24">F24*I24</f>
        <v>4060</v>
      </c>
      <c r="M24" s="21"/>
      <c r="N24" s="2">
        <f t="shared" si="4"/>
        <v>1.5010153807093999E-2</v>
      </c>
    </row>
    <row r="25" spans="1:14" x14ac:dyDescent="0.2">
      <c r="A25" s="33" t="s">
        <v>76</v>
      </c>
      <c r="B25" s="5" t="s">
        <v>77</v>
      </c>
      <c r="C25" s="4" t="s">
        <v>74</v>
      </c>
      <c r="D25" s="4" t="s">
        <v>78</v>
      </c>
      <c r="E25" s="6" t="s">
        <v>40</v>
      </c>
      <c r="F25" s="5">
        <v>140</v>
      </c>
      <c r="G25" s="7">
        <v>5.49</v>
      </c>
      <c r="H25" s="7">
        <v>2.1</v>
      </c>
      <c r="I25" s="7">
        <f t="shared" ref="I25:I37" si="25">G25+H25</f>
        <v>7.59</v>
      </c>
      <c r="J25" s="7">
        <f t="shared" ref="J25:J37" si="26">F25*G25</f>
        <v>768.6</v>
      </c>
      <c r="K25" s="7">
        <f t="shared" ref="K25:K37" si="27">F25*H25</f>
        <v>294</v>
      </c>
      <c r="L25" s="34">
        <f t="shared" ref="L25:L37" si="28">F25*I25</f>
        <v>1062.5999999999999</v>
      </c>
      <c r="M25" s="21"/>
      <c r="N25" s="2">
        <f t="shared" si="4"/>
        <v>3.9285195653739119E-3</v>
      </c>
    </row>
    <row r="26" spans="1:14" x14ac:dyDescent="0.2">
      <c r="A26" s="33" t="s">
        <v>79</v>
      </c>
      <c r="B26" s="5" t="s">
        <v>80</v>
      </c>
      <c r="C26" s="4" t="s">
        <v>81</v>
      </c>
      <c r="D26" s="4" t="s">
        <v>82</v>
      </c>
      <c r="E26" s="6" t="s">
        <v>40</v>
      </c>
      <c r="F26" s="5">
        <v>140</v>
      </c>
      <c r="G26" s="7">
        <v>3.11</v>
      </c>
      <c r="H26" s="7">
        <v>3.83</v>
      </c>
      <c r="I26" s="7">
        <f t="shared" si="25"/>
        <v>6.9399999999999995</v>
      </c>
      <c r="J26" s="7">
        <f t="shared" si="26"/>
        <v>435.4</v>
      </c>
      <c r="K26" s="7">
        <f t="shared" si="27"/>
        <v>536.20000000000005</v>
      </c>
      <c r="L26" s="34">
        <f t="shared" si="28"/>
        <v>971.59999999999991</v>
      </c>
      <c r="M26" s="21"/>
      <c r="N26" s="2">
        <f t="shared" si="4"/>
        <v>3.5920850834907704E-3</v>
      </c>
    </row>
    <row r="27" spans="1:14" ht="25.5" x14ac:dyDescent="0.2">
      <c r="A27" s="33" t="s">
        <v>83</v>
      </c>
      <c r="B27" s="5" t="s">
        <v>84</v>
      </c>
      <c r="C27" s="4" t="s">
        <v>45</v>
      </c>
      <c r="D27" s="4" t="s">
        <v>85</v>
      </c>
      <c r="E27" s="6" t="s">
        <v>53</v>
      </c>
      <c r="F27" s="5">
        <v>11.2</v>
      </c>
      <c r="G27" s="7">
        <v>7.74</v>
      </c>
      <c r="H27" s="7">
        <v>0</v>
      </c>
      <c r="I27" s="7">
        <f t="shared" si="25"/>
        <v>7.74</v>
      </c>
      <c r="J27" s="7">
        <f t="shared" si="26"/>
        <v>86.688000000000002</v>
      </c>
      <c r="K27" s="7">
        <f t="shared" si="27"/>
        <v>0</v>
      </c>
      <c r="L27" s="34">
        <f t="shared" si="28"/>
        <v>86.688000000000002</v>
      </c>
      <c r="M27" s="21"/>
      <c r="N27" s="2">
        <f t="shared" si="4"/>
        <v>3.2049266335698639E-4</v>
      </c>
    </row>
    <row r="28" spans="1:14" x14ac:dyDescent="0.2">
      <c r="A28" s="33" t="s">
        <v>86</v>
      </c>
      <c r="B28" s="5" t="s">
        <v>87</v>
      </c>
      <c r="C28" s="4" t="s">
        <v>51</v>
      </c>
      <c r="D28" s="4" t="s">
        <v>88</v>
      </c>
      <c r="E28" s="6" t="s">
        <v>53</v>
      </c>
      <c r="F28" s="5">
        <v>50</v>
      </c>
      <c r="G28" s="7">
        <v>4.83</v>
      </c>
      <c r="H28" s="7">
        <v>0.74</v>
      </c>
      <c r="I28" s="7">
        <f t="shared" si="25"/>
        <v>5.57</v>
      </c>
      <c r="J28" s="7">
        <f t="shared" si="26"/>
        <v>241.5</v>
      </c>
      <c r="K28" s="7">
        <f t="shared" si="27"/>
        <v>37</v>
      </c>
      <c r="L28" s="34">
        <f t="shared" si="28"/>
        <v>278.5</v>
      </c>
      <c r="M28" s="21"/>
      <c r="N28" s="2">
        <f t="shared" si="4"/>
        <v>1.0296373978511523E-3</v>
      </c>
    </row>
    <row r="29" spans="1:14" ht="25.5" x14ac:dyDescent="0.2">
      <c r="A29" s="33" t="s">
        <v>89</v>
      </c>
      <c r="B29" s="5" t="s">
        <v>90</v>
      </c>
      <c r="C29" s="4" t="s">
        <v>91</v>
      </c>
      <c r="D29" s="4" t="s">
        <v>92</v>
      </c>
      <c r="E29" s="6" t="s">
        <v>53</v>
      </c>
      <c r="F29" s="5">
        <v>50</v>
      </c>
      <c r="G29" s="7">
        <v>4.83</v>
      </c>
      <c r="H29" s="7">
        <v>0.69</v>
      </c>
      <c r="I29" s="7">
        <f t="shared" si="25"/>
        <v>5.52</v>
      </c>
      <c r="J29" s="7">
        <f t="shared" si="26"/>
        <v>241.5</v>
      </c>
      <c r="K29" s="7">
        <f t="shared" si="27"/>
        <v>34.5</v>
      </c>
      <c r="L29" s="34">
        <f t="shared" si="28"/>
        <v>276</v>
      </c>
      <c r="M29" s="21"/>
      <c r="N29" s="2">
        <f t="shared" si="4"/>
        <v>1.0203946923049122E-3</v>
      </c>
    </row>
    <row r="30" spans="1:14" ht="25.5" x14ac:dyDescent="0.2">
      <c r="A30" s="33" t="s">
        <v>93</v>
      </c>
      <c r="B30" s="5" t="s">
        <v>94</v>
      </c>
      <c r="C30" s="4" t="s">
        <v>95</v>
      </c>
      <c r="D30" s="4" t="s">
        <v>96</v>
      </c>
      <c r="E30" s="6" t="s">
        <v>97</v>
      </c>
      <c r="F30" s="5">
        <v>118</v>
      </c>
      <c r="G30" s="7">
        <v>18.809999999999999</v>
      </c>
      <c r="H30" s="7">
        <v>90.84</v>
      </c>
      <c r="I30" s="7">
        <f t="shared" si="25"/>
        <v>109.65</v>
      </c>
      <c r="J30" s="7">
        <f t="shared" si="26"/>
        <v>2219.58</v>
      </c>
      <c r="K30" s="7">
        <f t="shared" si="27"/>
        <v>10719.12</v>
      </c>
      <c r="L30" s="34">
        <f t="shared" si="28"/>
        <v>12938.7</v>
      </c>
      <c r="M30" s="21"/>
      <c r="N30" s="2">
        <f t="shared" si="4"/>
        <v>4.7835437700454959E-2</v>
      </c>
    </row>
    <row r="31" spans="1:14" x14ac:dyDescent="0.2">
      <c r="A31" s="33" t="s">
        <v>98</v>
      </c>
      <c r="B31" s="5" t="s">
        <v>99</v>
      </c>
      <c r="C31" s="4" t="s">
        <v>45</v>
      </c>
      <c r="D31" s="4" t="s">
        <v>100</v>
      </c>
      <c r="E31" s="6" t="s">
        <v>101</v>
      </c>
      <c r="F31" s="5">
        <v>1</v>
      </c>
      <c r="G31" s="7">
        <v>3892.87</v>
      </c>
      <c r="H31" s="7">
        <v>1626.72</v>
      </c>
      <c r="I31" s="7">
        <f t="shared" si="25"/>
        <v>5519.59</v>
      </c>
      <c r="J31" s="7">
        <f t="shared" si="26"/>
        <v>3892.87</v>
      </c>
      <c r="K31" s="7">
        <f t="shared" si="27"/>
        <v>1626.72</v>
      </c>
      <c r="L31" s="34">
        <f t="shared" si="28"/>
        <v>5519.59</v>
      </c>
      <c r="M31" s="21"/>
      <c r="N31" s="2">
        <f t="shared" si="4"/>
        <v>2.0406378042388661E-2</v>
      </c>
    </row>
    <row r="32" spans="1:14" ht="76.5" x14ac:dyDescent="0.2">
      <c r="A32" s="33" t="s">
        <v>102</v>
      </c>
      <c r="B32" s="5" t="s">
        <v>103</v>
      </c>
      <c r="C32" s="4" t="s">
        <v>58</v>
      </c>
      <c r="D32" s="4" t="s">
        <v>104</v>
      </c>
      <c r="E32" s="6" t="s">
        <v>40</v>
      </c>
      <c r="F32" s="5">
        <v>106.8</v>
      </c>
      <c r="G32" s="7">
        <v>128.61000000000001</v>
      </c>
      <c r="H32" s="7">
        <v>578.08000000000004</v>
      </c>
      <c r="I32" s="7">
        <f t="shared" si="25"/>
        <v>706.69</v>
      </c>
      <c r="J32" s="7">
        <f t="shared" si="26"/>
        <v>13735.548000000001</v>
      </c>
      <c r="K32" s="7">
        <f t="shared" si="27"/>
        <v>61738.944000000003</v>
      </c>
      <c r="L32" s="34">
        <f t="shared" si="28"/>
        <v>75474.491999999998</v>
      </c>
      <c r="M32" s="21"/>
      <c r="N32" s="2">
        <f t="shared" si="4"/>
        <v>0.27903540232322305</v>
      </c>
    </row>
    <row r="33" spans="1:14" ht="63.75" x14ac:dyDescent="0.2">
      <c r="A33" s="33" t="s">
        <v>105</v>
      </c>
      <c r="B33" s="5" t="s">
        <v>106</v>
      </c>
      <c r="C33" s="4" t="s">
        <v>25</v>
      </c>
      <c r="D33" s="4" t="s">
        <v>107</v>
      </c>
      <c r="E33" s="6" t="s">
        <v>40</v>
      </c>
      <c r="F33" s="5">
        <v>35</v>
      </c>
      <c r="G33" s="7">
        <v>257.22000000000003</v>
      </c>
      <c r="H33" s="7">
        <v>1156.1600000000001</v>
      </c>
      <c r="I33" s="7">
        <f t="shared" si="25"/>
        <v>1413.38</v>
      </c>
      <c r="J33" s="7">
        <f t="shared" si="26"/>
        <v>9002.7000000000007</v>
      </c>
      <c r="K33" s="7">
        <f t="shared" si="27"/>
        <v>40465.600000000006</v>
      </c>
      <c r="L33" s="34">
        <f t="shared" si="28"/>
        <v>49468.3</v>
      </c>
      <c r="M33" s="21"/>
      <c r="N33" s="2">
        <f t="shared" si="4"/>
        <v>0.18288837230922861</v>
      </c>
    </row>
    <row r="34" spans="1:14" ht="25.5" x14ac:dyDescent="0.2">
      <c r="A34" s="33" t="s">
        <v>108</v>
      </c>
      <c r="B34" s="5" t="s">
        <v>109</v>
      </c>
      <c r="C34" s="4" t="s">
        <v>81</v>
      </c>
      <c r="D34" s="4" t="s">
        <v>110</v>
      </c>
      <c r="E34" s="6" t="s">
        <v>40</v>
      </c>
      <c r="F34" s="5">
        <v>134.4</v>
      </c>
      <c r="G34" s="7">
        <v>18.829999999999998</v>
      </c>
      <c r="H34" s="7">
        <v>32.049999999999997</v>
      </c>
      <c r="I34" s="7">
        <f t="shared" si="25"/>
        <v>50.879999999999995</v>
      </c>
      <c r="J34" s="7">
        <f t="shared" si="26"/>
        <v>2530.752</v>
      </c>
      <c r="K34" s="7">
        <f t="shared" si="27"/>
        <v>4307.5199999999995</v>
      </c>
      <c r="L34" s="34">
        <f t="shared" si="28"/>
        <v>6838.2719999999999</v>
      </c>
      <c r="M34" s="21"/>
      <c r="N34" s="2">
        <f t="shared" si="4"/>
        <v>2.5281653816439483E-2</v>
      </c>
    </row>
    <row r="35" spans="1:14" x14ac:dyDescent="0.2">
      <c r="A35" s="33" t="s">
        <v>111</v>
      </c>
      <c r="B35" s="5" t="s">
        <v>112</v>
      </c>
      <c r="C35" s="4" t="s">
        <v>51</v>
      </c>
      <c r="D35" s="4" t="s">
        <v>113</v>
      </c>
      <c r="E35" s="6" t="s">
        <v>114</v>
      </c>
      <c r="F35" s="5">
        <v>0.56000000000000005</v>
      </c>
      <c r="G35" s="7">
        <v>643.04999999999995</v>
      </c>
      <c r="H35" s="7">
        <v>694.67</v>
      </c>
      <c r="I35" s="7">
        <f t="shared" si="25"/>
        <v>1337.7199999999998</v>
      </c>
      <c r="J35" s="7">
        <f t="shared" si="26"/>
        <v>360.108</v>
      </c>
      <c r="K35" s="7">
        <f t="shared" si="27"/>
        <v>389.01519999999999</v>
      </c>
      <c r="L35" s="34">
        <f t="shared" si="28"/>
        <v>749.1232</v>
      </c>
      <c r="M35" s="21"/>
      <c r="N35" s="2">
        <f t="shared" si="4"/>
        <v>2.7695700621828668E-3</v>
      </c>
    </row>
    <row r="36" spans="1:14" ht="25.5" x14ac:dyDescent="0.2">
      <c r="A36" s="33" t="s">
        <v>115</v>
      </c>
      <c r="B36" s="5" t="s">
        <v>116</v>
      </c>
      <c r="C36" s="4" t="s">
        <v>51</v>
      </c>
      <c r="D36" s="4" t="s">
        <v>117</v>
      </c>
      <c r="E36" s="6" t="s">
        <v>53</v>
      </c>
      <c r="F36" s="5">
        <v>11.2</v>
      </c>
      <c r="G36" s="7">
        <v>34.409999999999997</v>
      </c>
      <c r="H36" s="7">
        <v>0</v>
      </c>
      <c r="I36" s="7">
        <f t="shared" si="25"/>
        <v>34.409999999999997</v>
      </c>
      <c r="J36" s="7">
        <f t="shared" si="26"/>
        <v>385.39199999999994</v>
      </c>
      <c r="K36" s="7">
        <f t="shared" si="27"/>
        <v>0</v>
      </c>
      <c r="L36" s="34">
        <f t="shared" si="28"/>
        <v>385.39199999999994</v>
      </c>
      <c r="M36" s="21"/>
      <c r="N36" s="2">
        <f t="shared" si="4"/>
        <v>1.424825910350633E-3</v>
      </c>
    </row>
    <row r="37" spans="1:14" x14ac:dyDescent="0.2">
      <c r="A37" s="33" t="s">
        <v>118</v>
      </c>
      <c r="B37" s="5" t="s">
        <v>119</v>
      </c>
      <c r="C37" s="4" t="s">
        <v>74</v>
      </c>
      <c r="D37" s="4" t="s">
        <v>120</v>
      </c>
      <c r="E37" s="6" t="s">
        <v>40</v>
      </c>
      <c r="F37" s="5">
        <v>140</v>
      </c>
      <c r="G37" s="7">
        <v>4.68</v>
      </c>
      <c r="H37" s="7">
        <v>1.79</v>
      </c>
      <c r="I37" s="7">
        <f t="shared" si="25"/>
        <v>6.47</v>
      </c>
      <c r="J37" s="7">
        <f t="shared" si="26"/>
        <v>655.19999999999993</v>
      </c>
      <c r="K37" s="7">
        <f t="shared" si="27"/>
        <v>250.6</v>
      </c>
      <c r="L37" s="34">
        <f t="shared" si="28"/>
        <v>905.8</v>
      </c>
      <c r="M37" s="21"/>
      <c r="N37" s="2">
        <f t="shared" si="4"/>
        <v>3.3488170735137299E-3</v>
      </c>
    </row>
    <row r="38" spans="1:14" x14ac:dyDescent="0.2">
      <c r="A38" s="29" t="s">
        <v>121</v>
      </c>
      <c r="B38" s="30"/>
      <c r="C38" s="30"/>
      <c r="D38" s="30" t="s">
        <v>122</v>
      </c>
      <c r="E38" s="30"/>
      <c r="F38" s="31"/>
      <c r="G38" s="30"/>
      <c r="H38" s="30"/>
      <c r="I38" s="30"/>
      <c r="J38" s="30"/>
      <c r="K38" s="30"/>
      <c r="L38" s="32">
        <f>SUM(L39:L43)</f>
        <v>19129.2896</v>
      </c>
      <c r="M38" s="20"/>
      <c r="N38" s="11">
        <f t="shared" si="4"/>
        <v>7.0722556432621583E-2</v>
      </c>
    </row>
    <row r="39" spans="1:14" x14ac:dyDescent="0.2">
      <c r="A39" s="33" t="s">
        <v>123</v>
      </c>
      <c r="B39" s="5" t="s">
        <v>67</v>
      </c>
      <c r="C39" s="4" t="s">
        <v>45</v>
      </c>
      <c r="D39" s="4" t="s">
        <v>124</v>
      </c>
      <c r="E39" s="6" t="s">
        <v>69</v>
      </c>
      <c r="F39" s="5">
        <v>100</v>
      </c>
      <c r="G39" s="7">
        <v>0</v>
      </c>
      <c r="H39" s="7">
        <v>2.33</v>
      </c>
      <c r="I39" s="7">
        <f t="shared" ref="I39" si="29">G39+H39</f>
        <v>2.33</v>
      </c>
      <c r="J39" s="7">
        <f t="shared" ref="J39" si="30">F39*G39</f>
        <v>0</v>
      </c>
      <c r="K39" s="7">
        <f t="shared" ref="K39" si="31">F39*H39</f>
        <v>233</v>
      </c>
      <c r="L39" s="34">
        <f t="shared" ref="L39" si="32">F39*I39</f>
        <v>233</v>
      </c>
      <c r="M39" s="21"/>
      <c r="N39" s="2">
        <f t="shared" si="4"/>
        <v>8.6142015690958168E-4</v>
      </c>
    </row>
    <row r="40" spans="1:14" ht="25.5" x14ac:dyDescent="0.2">
      <c r="A40" s="33" t="s">
        <v>125</v>
      </c>
      <c r="B40" s="5" t="s">
        <v>94</v>
      </c>
      <c r="C40" s="4" t="s">
        <v>95</v>
      </c>
      <c r="D40" s="4" t="s">
        <v>126</v>
      </c>
      <c r="E40" s="6" t="s">
        <v>97</v>
      </c>
      <c r="F40" s="5">
        <v>120</v>
      </c>
      <c r="G40" s="7">
        <v>18.809999999999999</v>
      </c>
      <c r="H40" s="7">
        <v>90.84</v>
      </c>
      <c r="I40" s="7">
        <f t="shared" ref="I40:I43" si="33">G40+H40</f>
        <v>109.65</v>
      </c>
      <c r="J40" s="7">
        <f t="shared" ref="J40:J43" si="34">F40*G40</f>
        <v>2257.1999999999998</v>
      </c>
      <c r="K40" s="7">
        <f t="shared" ref="K40:K43" si="35">F40*H40</f>
        <v>10900.800000000001</v>
      </c>
      <c r="L40" s="34">
        <f t="shared" ref="L40:L43" si="36">F40*I40</f>
        <v>13158</v>
      </c>
      <c r="M40" s="21"/>
      <c r="N40" s="2">
        <f t="shared" si="4"/>
        <v>4.8646207830971143E-2</v>
      </c>
    </row>
    <row r="41" spans="1:14" ht="76.5" x14ac:dyDescent="0.2">
      <c r="A41" s="33" t="s">
        <v>127</v>
      </c>
      <c r="B41" s="5" t="s">
        <v>103</v>
      </c>
      <c r="C41" s="4" t="s">
        <v>58</v>
      </c>
      <c r="D41" s="4" t="s">
        <v>128</v>
      </c>
      <c r="E41" s="6" t="s">
        <v>40</v>
      </c>
      <c r="F41" s="5">
        <v>7.08</v>
      </c>
      <c r="G41" s="7">
        <v>128.61000000000001</v>
      </c>
      <c r="H41" s="7">
        <v>578.08000000000004</v>
      </c>
      <c r="I41" s="7">
        <f t="shared" si="33"/>
        <v>706.69</v>
      </c>
      <c r="J41" s="7">
        <f t="shared" si="34"/>
        <v>910.55880000000013</v>
      </c>
      <c r="K41" s="7">
        <f t="shared" si="35"/>
        <v>4092.8064000000004</v>
      </c>
      <c r="L41" s="34">
        <f t="shared" si="36"/>
        <v>5003.3652000000002</v>
      </c>
      <c r="M41" s="21"/>
      <c r="N41" s="2">
        <f t="shared" si="4"/>
        <v>1.849785251356198E-2</v>
      </c>
    </row>
    <row r="42" spans="1:14" ht="25.5" x14ac:dyDescent="0.2">
      <c r="A42" s="33" t="s">
        <v>129</v>
      </c>
      <c r="B42" s="5" t="s">
        <v>130</v>
      </c>
      <c r="C42" s="4" t="s">
        <v>81</v>
      </c>
      <c r="D42" s="4" t="s">
        <v>131</v>
      </c>
      <c r="E42" s="6" t="s">
        <v>40</v>
      </c>
      <c r="F42" s="5">
        <v>7.08</v>
      </c>
      <c r="G42" s="7">
        <v>17.510000000000002</v>
      </c>
      <c r="H42" s="7">
        <v>18.920000000000002</v>
      </c>
      <c r="I42" s="7">
        <f t="shared" si="33"/>
        <v>36.430000000000007</v>
      </c>
      <c r="J42" s="7">
        <f t="shared" si="34"/>
        <v>123.97080000000001</v>
      </c>
      <c r="K42" s="7">
        <f t="shared" si="35"/>
        <v>133.95360000000002</v>
      </c>
      <c r="L42" s="34">
        <f t="shared" si="36"/>
        <v>257.92440000000005</v>
      </c>
      <c r="M42" s="21"/>
      <c r="N42" s="2">
        <f t="shared" si="4"/>
        <v>9.535677129562651E-4</v>
      </c>
    </row>
    <row r="43" spans="1:14" x14ac:dyDescent="0.2">
      <c r="A43" s="33" t="s">
        <v>132</v>
      </c>
      <c r="B43" s="5" t="s">
        <v>133</v>
      </c>
      <c r="C43" s="4" t="s">
        <v>45</v>
      </c>
      <c r="D43" s="4" t="s">
        <v>134</v>
      </c>
      <c r="E43" s="6" t="s">
        <v>69</v>
      </c>
      <c r="F43" s="5">
        <v>100</v>
      </c>
      <c r="G43" s="7">
        <v>4.7699999999999996</v>
      </c>
      <c r="H43" s="7">
        <v>0</v>
      </c>
      <c r="I43" s="7">
        <f t="shared" si="33"/>
        <v>4.7699999999999996</v>
      </c>
      <c r="J43" s="7">
        <f t="shared" si="34"/>
        <v>476.99999999999994</v>
      </c>
      <c r="K43" s="7">
        <f t="shared" si="35"/>
        <v>0</v>
      </c>
      <c r="L43" s="34">
        <f t="shared" si="36"/>
        <v>476.99999999999994</v>
      </c>
      <c r="M43" s="21"/>
      <c r="N43" s="2">
        <f t="shared" si="4"/>
        <v>1.7635082182226199E-3</v>
      </c>
    </row>
    <row r="44" spans="1:14" x14ac:dyDescent="0.2">
      <c r="A44" s="29" t="s">
        <v>135</v>
      </c>
      <c r="B44" s="30"/>
      <c r="C44" s="30"/>
      <c r="D44" s="30" t="s">
        <v>136</v>
      </c>
      <c r="E44" s="30"/>
      <c r="F44" s="31"/>
      <c r="G44" s="30"/>
      <c r="H44" s="30"/>
      <c r="I44" s="30"/>
      <c r="J44" s="30"/>
      <c r="K44" s="30"/>
      <c r="L44" s="32">
        <f>SUM(L45:L48)</f>
        <v>13544.083999999999</v>
      </c>
      <c r="M44" s="20"/>
      <c r="N44" s="11">
        <f t="shared" si="4"/>
        <v>5.0073592122216973E-2</v>
      </c>
    </row>
    <row r="45" spans="1:14" x14ac:dyDescent="0.2">
      <c r="A45" s="33" t="s">
        <v>137</v>
      </c>
      <c r="B45" s="5" t="s">
        <v>138</v>
      </c>
      <c r="C45" s="4" t="s">
        <v>95</v>
      </c>
      <c r="D45" s="4" t="s">
        <v>139</v>
      </c>
      <c r="E45" s="6" t="s">
        <v>40</v>
      </c>
      <c r="F45" s="5">
        <v>76.599999999999994</v>
      </c>
      <c r="G45" s="7">
        <v>38.700000000000003</v>
      </c>
      <c r="H45" s="7">
        <v>13.71</v>
      </c>
      <c r="I45" s="7">
        <f t="shared" ref="I45" si="37">G45+H45</f>
        <v>52.410000000000004</v>
      </c>
      <c r="J45" s="7">
        <f t="shared" ref="J45" si="38">F45*G45</f>
        <v>2964.42</v>
      </c>
      <c r="K45" s="7">
        <f t="shared" ref="K45" si="39">F45*H45</f>
        <v>1050.1859999999999</v>
      </c>
      <c r="L45" s="34">
        <f t="shared" ref="L45" si="40">F45*I45</f>
        <v>4014.6059999999998</v>
      </c>
      <c r="M45" s="21"/>
      <c r="N45" s="2">
        <f t="shared" si="4"/>
        <v>1.4842328456867589E-2</v>
      </c>
    </row>
    <row r="46" spans="1:14" x14ac:dyDescent="0.2">
      <c r="A46" s="33" t="s">
        <v>140</v>
      </c>
      <c r="B46" s="5" t="s">
        <v>141</v>
      </c>
      <c r="C46" s="4" t="s">
        <v>81</v>
      </c>
      <c r="D46" s="4" t="s">
        <v>142</v>
      </c>
      <c r="E46" s="6" t="s">
        <v>40</v>
      </c>
      <c r="F46" s="5">
        <v>99.4</v>
      </c>
      <c r="G46" s="7">
        <v>8.18</v>
      </c>
      <c r="H46" s="7">
        <v>3.79</v>
      </c>
      <c r="I46" s="7">
        <f t="shared" ref="I46:I48" si="41">G46+H46</f>
        <v>11.969999999999999</v>
      </c>
      <c r="J46" s="7">
        <f t="shared" ref="J46:J48" si="42">F46*G46</f>
        <v>813.09199999999998</v>
      </c>
      <c r="K46" s="7">
        <f t="shared" ref="K46:K48" si="43">F46*H46</f>
        <v>376.726</v>
      </c>
      <c r="L46" s="34">
        <f t="shared" ref="L46:L48" si="44">F46*I46</f>
        <v>1189.818</v>
      </c>
      <c r="M46" s="21"/>
      <c r="N46" s="2">
        <f t="shared" si="4"/>
        <v>4.3988549710465442E-3</v>
      </c>
    </row>
    <row r="47" spans="1:14" ht="25.5" x14ac:dyDescent="0.2">
      <c r="A47" s="33" t="s">
        <v>143</v>
      </c>
      <c r="B47" s="5" t="s">
        <v>144</v>
      </c>
      <c r="C47" s="4" t="s">
        <v>58</v>
      </c>
      <c r="D47" s="4" t="s">
        <v>145</v>
      </c>
      <c r="E47" s="6" t="s">
        <v>40</v>
      </c>
      <c r="F47" s="5">
        <v>99.4</v>
      </c>
      <c r="G47" s="7">
        <v>10.029999999999999</v>
      </c>
      <c r="H47" s="7">
        <v>13.4</v>
      </c>
      <c r="I47" s="7">
        <f t="shared" si="41"/>
        <v>23.43</v>
      </c>
      <c r="J47" s="7">
        <f t="shared" si="42"/>
        <v>996.98199999999997</v>
      </c>
      <c r="K47" s="7">
        <f t="shared" si="43"/>
        <v>1331.96</v>
      </c>
      <c r="L47" s="34">
        <f t="shared" si="44"/>
        <v>2328.942</v>
      </c>
      <c r="M47" s="21"/>
      <c r="N47" s="2">
        <f t="shared" si="4"/>
        <v>8.6102900561086486E-3</v>
      </c>
    </row>
    <row r="48" spans="1:14" ht="38.25" x14ac:dyDescent="0.2">
      <c r="A48" s="33" t="s">
        <v>146</v>
      </c>
      <c r="B48" s="5" t="s">
        <v>147</v>
      </c>
      <c r="C48" s="4" t="s">
        <v>81</v>
      </c>
      <c r="D48" s="4" t="s">
        <v>148</v>
      </c>
      <c r="E48" s="6" t="s">
        <v>40</v>
      </c>
      <c r="F48" s="5">
        <v>99.4</v>
      </c>
      <c r="G48" s="7">
        <v>37.17</v>
      </c>
      <c r="H48" s="7">
        <v>23.3</v>
      </c>
      <c r="I48" s="7">
        <f t="shared" si="41"/>
        <v>60.47</v>
      </c>
      <c r="J48" s="7">
        <f t="shared" si="42"/>
        <v>3694.6980000000003</v>
      </c>
      <c r="K48" s="7">
        <f t="shared" si="43"/>
        <v>2316.02</v>
      </c>
      <c r="L48" s="34">
        <f t="shared" si="44"/>
        <v>6010.7179999999998</v>
      </c>
      <c r="M48" s="21"/>
      <c r="N48" s="2">
        <f t="shared" si="4"/>
        <v>2.2222118638194194E-2</v>
      </c>
    </row>
    <row r="49" spans="1:27" x14ac:dyDescent="0.2">
      <c r="A49" s="29" t="s">
        <v>149</v>
      </c>
      <c r="B49" s="30"/>
      <c r="C49" s="30"/>
      <c r="D49" s="30" t="s">
        <v>150</v>
      </c>
      <c r="E49" s="30"/>
      <c r="F49" s="31"/>
      <c r="G49" s="30"/>
      <c r="H49" s="30"/>
      <c r="I49" s="30"/>
      <c r="J49" s="30"/>
      <c r="K49" s="30"/>
      <c r="L49" s="32">
        <f>SUM(L50:L52)</f>
        <v>2521.6800000000003</v>
      </c>
      <c r="M49" s="20"/>
      <c r="N49" s="11">
        <f t="shared" si="4"/>
        <v>9.3228582887371434E-3</v>
      </c>
    </row>
    <row r="50" spans="1:27" x14ac:dyDescent="0.2">
      <c r="A50" s="33" t="s">
        <v>151</v>
      </c>
      <c r="B50" s="5" t="s">
        <v>152</v>
      </c>
      <c r="C50" s="4" t="s">
        <v>25</v>
      </c>
      <c r="D50" s="4" t="s">
        <v>153</v>
      </c>
      <c r="E50" s="6" t="s">
        <v>40</v>
      </c>
      <c r="F50" s="5">
        <v>200</v>
      </c>
      <c r="G50" s="7">
        <v>2.7</v>
      </c>
      <c r="H50" s="7">
        <v>0.95</v>
      </c>
      <c r="I50" s="7">
        <f t="shared" ref="I50" si="45">G50+H50</f>
        <v>3.6500000000000004</v>
      </c>
      <c r="J50" s="7">
        <f t="shared" ref="J50" si="46">F50*G50</f>
        <v>540</v>
      </c>
      <c r="K50" s="7">
        <f t="shared" ref="K50" si="47">F50*H50</f>
        <v>190</v>
      </c>
      <c r="L50" s="34">
        <f t="shared" ref="L50" si="48">F50*I50</f>
        <v>730.00000000000011</v>
      </c>
      <c r="M50" s="21"/>
      <c r="N50" s="2">
        <f t="shared" si="4"/>
        <v>2.6988700195021234E-3</v>
      </c>
    </row>
    <row r="51" spans="1:27" x14ac:dyDescent="0.2">
      <c r="A51" s="33" t="s">
        <v>154</v>
      </c>
      <c r="B51" s="5" t="s">
        <v>155</v>
      </c>
      <c r="C51" s="4" t="s">
        <v>74</v>
      </c>
      <c r="D51" s="4" t="s">
        <v>156</v>
      </c>
      <c r="E51" s="6" t="s">
        <v>40</v>
      </c>
      <c r="F51" s="5">
        <v>20</v>
      </c>
      <c r="G51" s="7">
        <v>35.82</v>
      </c>
      <c r="H51" s="7">
        <v>0.6</v>
      </c>
      <c r="I51" s="7">
        <f t="shared" ref="I51:I52" si="49">G51+H51</f>
        <v>36.42</v>
      </c>
      <c r="J51" s="7">
        <f t="shared" ref="J51:J52" si="50">F51*G51</f>
        <v>716.4</v>
      </c>
      <c r="K51" s="7">
        <f t="shared" ref="K51:K52" si="51">F51*H51</f>
        <v>12</v>
      </c>
      <c r="L51" s="34">
        <f t="shared" ref="L51:L52" si="52">F51*I51</f>
        <v>728.40000000000009</v>
      </c>
      <c r="M51" s="21"/>
      <c r="N51" s="2">
        <f t="shared" si="4"/>
        <v>2.6929546879525296E-3</v>
      </c>
    </row>
    <row r="52" spans="1:27" x14ac:dyDescent="0.2">
      <c r="A52" s="33" t="s">
        <v>157</v>
      </c>
      <c r="B52" s="5" t="s">
        <v>19</v>
      </c>
      <c r="C52" s="4" t="s">
        <v>20</v>
      </c>
      <c r="D52" s="4" t="s">
        <v>158</v>
      </c>
      <c r="E52" s="6" t="s">
        <v>22</v>
      </c>
      <c r="F52" s="5">
        <v>1</v>
      </c>
      <c r="G52" s="7">
        <v>118.72</v>
      </c>
      <c r="H52" s="7">
        <v>944.56</v>
      </c>
      <c r="I52" s="7">
        <f t="shared" si="49"/>
        <v>1063.28</v>
      </c>
      <c r="J52" s="7">
        <f t="shared" si="50"/>
        <v>118.72</v>
      </c>
      <c r="K52" s="7">
        <f t="shared" si="51"/>
        <v>944.56</v>
      </c>
      <c r="L52" s="34">
        <f t="shared" si="52"/>
        <v>1063.28</v>
      </c>
      <c r="M52" s="21"/>
      <c r="N52" s="2">
        <f t="shared" si="4"/>
        <v>3.9310335812824896E-3</v>
      </c>
    </row>
    <row r="53" spans="1:27" x14ac:dyDescent="0.2">
      <c r="A53" s="35"/>
      <c r="B53" s="3"/>
      <c r="C53" s="3"/>
      <c r="D53" s="3"/>
      <c r="E53" s="3"/>
      <c r="F53" s="3"/>
      <c r="G53" s="3"/>
      <c r="H53" s="3"/>
      <c r="I53" s="3" t="s">
        <v>161</v>
      </c>
      <c r="J53" s="15">
        <f>SUM(J8:J52)</f>
        <v>55821.009599999998</v>
      </c>
      <c r="K53" s="15">
        <f>SUM(K8:K52)</f>
        <v>214662.56119999997</v>
      </c>
      <c r="L53" s="36">
        <f>SUM(L8:L52)/2</f>
        <v>270483.57080000004</v>
      </c>
      <c r="M53" s="8"/>
      <c r="N53" s="10">
        <f>SUM(N8:N52)/2</f>
        <v>0.99999999999999967</v>
      </c>
    </row>
    <row r="54" spans="1:27" x14ac:dyDescent="0.2">
      <c r="A54" s="29" t="s">
        <v>159</v>
      </c>
      <c r="B54" s="30"/>
      <c r="C54" s="30"/>
      <c r="D54" s="30" t="s">
        <v>160</v>
      </c>
      <c r="E54" s="30"/>
      <c r="F54" s="31"/>
      <c r="G54" s="30"/>
      <c r="H54" s="30"/>
      <c r="I54" s="30"/>
      <c r="J54" s="30"/>
      <c r="K54" s="30"/>
      <c r="L54" s="32">
        <f>L55</f>
        <v>16851.126460839998</v>
      </c>
      <c r="M54" s="20"/>
      <c r="N54" s="1"/>
    </row>
    <row r="55" spans="1:27" x14ac:dyDescent="0.2">
      <c r="A55" s="33" t="s">
        <v>168</v>
      </c>
      <c r="B55" s="73" t="s">
        <v>191</v>
      </c>
      <c r="C55" s="4" t="s">
        <v>190</v>
      </c>
      <c r="D55" s="4" t="s">
        <v>160</v>
      </c>
      <c r="E55" s="6" t="s">
        <v>22</v>
      </c>
      <c r="F55" s="5">
        <v>1</v>
      </c>
      <c r="G55" s="7">
        <f>6.23%*J53</f>
        <v>3477.64889808</v>
      </c>
      <c r="H55" s="7">
        <f>6.23%*K53</f>
        <v>13373.477562759997</v>
      </c>
      <c r="I55" s="12">
        <f t="shared" ref="I55" si="53">G55+H55</f>
        <v>16851.126460839998</v>
      </c>
      <c r="J55" s="12">
        <f t="shared" ref="J55" si="54">F55*G55</f>
        <v>3477.64889808</v>
      </c>
      <c r="K55" s="12">
        <f t="shared" ref="K55" si="55">F55*H55</f>
        <v>13373.477562759997</v>
      </c>
      <c r="L55" s="37">
        <f t="shared" ref="L55" si="56">F55*I55</f>
        <v>16851.126460839998</v>
      </c>
      <c r="M55" s="22"/>
      <c r="N55" s="2"/>
      <c r="O55" s="3"/>
      <c r="P55" s="3"/>
      <c r="Q55" s="3"/>
      <c r="R55" s="3"/>
      <c r="S55" s="3"/>
      <c r="T55" s="3"/>
      <c r="U55" s="3"/>
      <c r="V55" s="3"/>
      <c r="W55" s="3" t="s">
        <v>161</v>
      </c>
      <c r="X55" s="3" t="s">
        <v>162</v>
      </c>
      <c r="Y55" s="3" t="s">
        <v>163</v>
      </c>
      <c r="Z55" s="3" t="s">
        <v>164</v>
      </c>
      <c r="AA55" s="3"/>
    </row>
    <row r="56" spans="1:27" x14ac:dyDescent="0.2">
      <c r="A56" s="38"/>
      <c r="B56" s="67"/>
      <c r="C56" s="67"/>
      <c r="D56" s="67"/>
      <c r="E56" s="67"/>
      <c r="F56" s="67"/>
      <c r="G56" s="67"/>
      <c r="H56" s="67"/>
      <c r="I56" s="13" t="s">
        <v>161</v>
      </c>
      <c r="J56" s="77">
        <f>J53+J55</f>
        <v>59298.658498079996</v>
      </c>
      <c r="K56" s="77">
        <f>K53+K55</f>
        <v>228036.03876275997</v>
      </c>
      <c r="L56" s="76">
        <f>L53+L55</f>
        <v>287334.69726084004</v>
      </c>
      <c r="M56" s="15"/>
      <c r="N56" s="9"/>
    </row>
    <row r="57" spans="1:27" x14ac:dyDescent="0.2">
      <c r="A57" s="124"/>
      <c r="B57" s="125"/>
      <c r="C57" s="125"/>
      <c r="D57" s="68"/>
      <c r="E57" s="3"/>
      <c r="F57" s="3"/>
      <c r="G57" s="3"/>
      <c r="H57" s="3"/>
      <c r="K57" s="78" t="s">
        <v>165</v>
      </c>
      <c r="L57" s="74">
        <f>L56</f>
        <v>287334.69726084004</v>
      </c>
      <c r="M57" s="16"/>
    </row>
    <row r="58" spans="1:27" x14ac:dyDescent="0.2">
      <c r="A58" s="124"/>
      <c r="B58" s="125"/>
      <c r="C58" s="125"/>
      <c r="D58" s="68"/>
      <c r="E58" s="3"/>
      <c r="F58" s="3"/>
      <c r="G58" s="3"/>
      <c r="H58" s="3"/>
      <c r="J58" s="81" t="s">
        <v>166</v>
      </c>
      <c r="K58" s="79">
        <v>0.22120000000000001</v>
      </c>
      <c r="L58" s="74">
        <f>L57*K58</f>
        <v>63558.43503409782</v>
      </c>
      <c r="M58" s="16"/>
    </row>
    <row r="59" spans="1:27" ht="15" thickBot="1" x14ac:dyDescent="0.25">
      <c r="A59" s="122"/>
      <c r="B59" s="123"/>
      <c r="C59" s="123"/>
      <c r="D59" s="41"/>
      <c r="E59" s="40"/>
      <c r="F59" s="40"/>
      <c r="G59" s="40"/>
      <c r="H59" s="40"/>
      <c r="I59" s="42"/>
      <c r="J59" s="42"/>
      <c r="K59" s="80" t="s">
        <v>167</v>
      </c>
      <c r="L59" s="75">
        <f>L57+L58</f>
        <v>350893.13229493785</v>
      </c>
      <c r="M59" s="16"/>
    </row>
  </sheetData>
  <mergeCells count="18">
    <mergeCell ref="K1:L1"/>
    <mergeCell ref="A5:L5"/>
    <mergeCell ref="E1:G1"/>
    <mergeCell ref="H1:J1"/>
    <mergeCell ref="E2:G2"/>
    <mergeCell ref="H2:J2"/>
    <mergeCell ref="A59:C59"/>
    <mergeCell ref="A57:C57"/>
    <mergeCell ref="A58:C58"/>
    <mergeCell ref="A6:A7"/>
    <mergeCell ref="B6:B7"/>
    <mergeCell ref="C6:C7"/>
    <mergeCell ref="N6:N7"/>
    <mergeCell ref="D6:D7"/>
    <mergeCell ref="E6:E7"/>
    <mergeCell ref="F6:F7"/>
    <mergeCell ref="G6:I6"/>
    <mergeCell ref="J6:L6"/>
  </mergeCells>
  <pageMargins left="0.51181102362204722" right="0.51181102362204722" top="0.98425196850393704" bottom="0.98425196850393704" header="0.51181102362204722" footer="0.51181102362204722"/>
  <pageSetup paperSize="9" scale="45" fitToHeight="0" orientation="portrait" r:id="rId1"/>
  <headerFooter>
    <oddHeader xml:space="preserve">&amp;L &amp;CIA - Instituto de Artes da UNICAMP
</oddHeader>
    <oddFooter>&amp;L &amp;C&amp;F - 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C820F-7DA2-4564-8C94-FF26B1E585DA}">
  <dimension ref="A1:G32"/>
  <sheetViews>
    <sheetView showOutlineSymbols="0" view="pageBreakPreview" zoomScale="60" zoomScaleNormal="100" workbookViewId="0">
      <selection activeCell="G35" sqref="G35"/>
    </sheetView>
  </sheetViews>
  <sheetFormatPr defaultRowHeight="14.25" x14ac:dyDescent="0.2"/>
  <cols>
    <col min="1" max="1" width="14.875" bestFit="1" customWidth="1"/>
    <col min="2" max="2" width="47.625" bestFit="1" customWidth="1"/>
    <col min="3" max="3" width="20" customWidth="1"/>
    <col min="4" max="4" width="15.75" customWidth="1"/>
    <col min="5" max="5" width="16.625" bestFit="1" customWidth="1"/>
    <col min="6" max="6" width="20.125" bestFit="1" customWidth="1"/>
    <col min="7" max="30" width="12" bestFit="1" customWidth="1"/>
  </cols>
  <sheetData>
    <row r="1" spans="1:7" ht="45" customHeight="1" x14ac:dyDescent="0.25">
      <c r="A1" s="43"/>
      <c r="B1" s="44" t="s">
        <v>0</v>
      </c>
      <c r="C1" s="135"/>
      <c r="D1" s="70"/>
      <c r="E1" s="142" t="s">
        <v>188</v>
      </c>
      <c r="F1" s="142"/>
      <c r="G1" s="45"/>
    </row>
    <row r="2" spans="1:7" ht="38.25" x14ac:dyDescent="0.2">
      <c r="A2" s="46"/>
      <c r="B2" s="46" t="s">
        <v>187</v>
      </c>
      <c r="C2" s="135"/>
      <c r="D2" s="136"/>
      <c r="E2" s="136"/>
      <c r="F2" s="47"/>
      <c r="G2" s="47"/>
    </row>
    <row r="3" spans="1:7" ht="15" customHeight="1" x14ac:dyDescent="0.25">
      <c r="A3" s="137" t="s">
        <v>172</v>
      </c>
      <c r="B3" s="137"/>
      <c r="C3" s="137"/>
      <c r="D3" s="137"/>
      <c r="E3" s="48" t="s">
        <v>173</v>
      </c>
      <c r="F3" s="69">
        <v>45205</v>
      </c>
    </row>
    <row r="4" spans="1:7" ht="15" x14ac:dyDescent="0.2">
      <c r="A4" s="49" t="s">
        <v>5</v>
      </c>
      <c r="B4" s="49" t="s">
        <v>8</v>
      </c>
      <c r="C4" s="50" t="s">
        <v>174</v>
      </c>
      <c r="D4" s="50" t="s">
        <v>175</v>
      </c>
      <c r="E4" s="50" t="s">
        <v>176</v>
      </c>
      <c r="F4" s="50" t="s">
        <v>177</v>
      </c>
    </row>
    <row r="5" spans="1:7" ht="15" thickBot="1" x14ac:dyDescent="0.25">
      <c r="A5" s="138" t="s">
        <v>16</v>
      </c>
      <c r="B5" s="138" t="s">
        <v>17</v>
      </c>
      <c r="C5" s="140">
        <f>Orçamento!L8</f>
        <v>13868.27</v>
      </c>
      <c r="D5" s="155">
        <v>0.4</v>
      </c>
      <c r="E5" s="155">
        <v>0.3</v>
      </c>
      <c r="F5" s="155">
        <v>0.3</v>
      </c>
    </row>
    <row r="6" spans="1:7" ht="15.75" thickTop="1" thickBot="1" x14ac:dyDescent="0.25">
      <c r="A6" s="139"/>
      <c r="B6" s="139"/>
      <c r="C6" s="141"/>
      <c r="D6" s="155">
        <f>C5*D5</f>
        <v>5547.3080000000009</v>
      </c>
      <c r="E6" s="155">
        <f>C5*E5</f>
        <v>4160.4809999999998</v>
      </c>
      <c r="F6" s="155">
        <f>C5*F5</f>
        <v>4160.4809999999998</v>
      </c>
    </row>
    <row r="7" spans="1:7" ht="15.75" thickTop="1" thickBot="1" x14ac:dyDescent="0.25">
      <c r="A7" s="138" t="s">
        <v>41</v>
      </c>
      <c r="B7" s="138" t="s">
        <v>42</v>
      </c>
      <c r="C7" s="140">
        <f>Orçamento!L14</f>
        <v>221.70000000000002</v>
      </c>
      <c r="D7" s="155">
        <v>1</v>
      </c>
      <c r="E7" s="156"/>
      <c r="F7" s="156"/>
    </row>
    <row r="8" spans="1:7" ht="15.75" thickTop="1" thickBot="1" x14ac:dyDescent="0.25">
      <c r="A8" s="139"/>
      <c r="B8" s="139"/>
      <c r="C8" s="141"/>
      <c r="D8" s="155">
        <f>C7*D7</f>
        <v>221.70000000000002</v>
      </c>
      <c r="E8" s="83" t="s">
        <v>178</v>
      </c>
      <c r="F8" s="83" t="s">
        <v>178</v>
      </c>
    </row>
    <row r="9" spans="1:7" ht="15.75" thickTop="1" thickBot="1" x14ac:dyDescent="0.25">
      <c r="A9" s="138" t="s">
        <v>47</v>
      </c>
      <c r="B9" s="138" t="s">
        <v>48</v>
      </c>
      <c r="C9" s="140">
        <f>Orçamento!L16</f>
        <v>8923</v>
      </c>
      <c r="D9" s="155">
        <v>0.3</v>
      </c>
      <c r="E9" s="155">
        <v>0.7</v>
      </c>
      <c r="F9" s="83"/>
    </row>
    <row r="10" spans="1:7" ht="15.75" thickTop="1" thickBot="1" x14ac:dyDescent="0.25">
      <c r="A10" s="139"/>
      <c r="B10" s="139"/>
      <c r="C10" s="141"/>
      <c r="D10" s="155">
        <f>C9*D9</f>
        <v>2676.9</v>
      </c>
      <c r="E10" s="155">
        <f>C9*E9</f>
        <v>6246.0999999999995</v>
      </c>
      <c r="F10" s="83" t="s">
        <v>178</v>
      </c>
    </row>
    <row r="11" spans="1:7" ht="15.75" thickTop="1" thickBot="1" x14ac:dyDescent="0.25">
      <c r="A11" s="138" t="s">
        <v>54</v>
      </c>
      <c r="B11" s="138" t="s">
        <v>179</v>
      </c>
      <c r="C11" s="140">
        <f>Orçamento!L18</f>
        <v>2635.62</v>
      </c>
      <c r="D11" s="155">
        <v>0.5</v>
      </c>
      <c r="E11" s="155">
        <v>0.5</v>
      </c>
      <c r="F11" s="83"/>
    </row>
    <row r="12" spans="1:7" ht="15.75" thickTop="1" thickBot="1" x14ac:dyDescent="0.25">
      <c r="A12" s="139"/>
      <c r="B12" s="139"/>
      <c r="C12" s="141"/>
      <c r="D12" s="155">
        <f>C11*D11</f>
        <v>1317.81</v>
      </c>
      <c r="E12" s="155">
        <f>C11*E11</f>
        <v>1317.81</v>
      </c>
      <c r="F12" s="83" t="s">
        <v>178</v>
      </c>
    </row>
    <row r="13" spans="1:7" ht="15.75" thickTop="1" thickBot="1" x14ac:dyDescent="0.25">
      <c r="A13" s="138" t="s">
        <v>60</v>
      </c>
      <c r="B13" s="138" t="s">
        <v>61</v>
      </c>
      <c r="C13" s="140">
        <f>Orçamento!L20</f>
        <v>50624.87</v>
      </c>
      <c r="D13" s="156"/>
      <c r="E13" s="155">
        <v>1</v>
      </c>
      <c r="F13" s="83"/>
    </row>
    <row r="14" spans="1:7" ht="15.75" thickTop="1" thickBot="1" x14ac:dyDescent="0.25">
      <c r="A14" s="139"/>
      <c r="B14" s="139"/>
      <c r="C14" s="141"/>
      <c r="D14" s="83" t="s">
        <v>178</v>
      </c>
      <c r="E14" s="155">
        <f>C13*E13</f>
        <v>50624.87</v>
      </c>
      <c r="F14" s="83" t="s">
        <v>178</v>
      </c>
    </row>
    <row r="15" spans="1:7" ht="15.75" thickTop="1" thickBot="1" x14ac:dyDescent="0.25">
      <c r="A15" s="138" t="s">
        <v>70</v>
      </c>
      <c r="B15" s="138" t="s">
        <v>71</v>
      </c>
      <c r="C15" s="140">
        <f>Orçamento!L23</f>
        <v>159015.05719999998</v>
      </c>
      <c r="D15" s="83"/>
      <c r="E15" s="155">
        <v>0.5</v>
      </c>
      <c r="F15" s="155">
        <v>0.5</v>
      </c>
    </row>
    <row r="16" spans="1:7" ht="15.75" thickTop="1" thickBot="1" x14ac:dyDescent="0.25">
      <c r="A16" s="139"/>
      <c r="B16" s="139"/>
      <c r="C16" s="141"/>
      <c r="D16" s="83" t="s">
        <v>178</v>
      </c>
      <c r="E16" s="155">
        <f>C15*E15</f>
        <v>79507.528599999991</v>
      </c>
      <c r="F16" s="155">
        <f>F15*C15</f>
        <v>79507.528599999991</v>
      </c>
    </row>
    <row r="17" spans="1:7" ht="15.75" thickTop="1" thickBot="1" x14ac:dyDescent="0.25">
      <c r="A17" s="138" t="s">
        <v>121</v>
      </c>
      <c r="B17" s="138" t="s">
        <v>122</v>
      </c>
      <c r="C17" s="140">
        <f>Orçamento!L38</f>
        <v>19129.2896</v>
      </c>
      <c r="D17" s="83"/>
      <c r="E17" s="155">
        <v>1</v>
      </c>
      <c r="F17" s="156"/>
    </row>
    <row r="18" spans="1:7" ht="15.75" thickTop="1" thickBot="1" x14ac:dyDescent="0.25">
      <c r="A18" s="139"/>
      <c r="B18" s="139"/>
      <c r="C18" s="141"/>
      <c r="D18" s="83" t="s">
        <v>178</v>
      </c>
      <c r="E18" s="155">
        <f>C17*E17</f>
        <v>19129.2896</v>
      </c>
      <c r="F18" s="83" t="s">
        <v>178</v>
      </c>
    </row>
    <row r="19" spans="1:7" ht="15.75" thickTop="1" thickBot="1" x14ac:dyDescent="0.25">
      <c r="A19" s="138" t="s">
        <v>135</v>
      </c>
      <c r="B19" s="138" t="s">
        <v>136</v>
      </c>
      <c r="C19" s="140">
        <f>Orçamento!L44</f>
        <v>13544.083999999999</v>
      </c>
      <c r="D19" s="83"/>
      <c r="E19" s="155">
        <v>0.8</v>
      </c>
      <c r="F19" s="155">
        <v>0.2</v>
      </c>
    </row>
    <row r="20" spans="1:7" ht="15.75" thickTop="1" thickBot="1" x14ac:dyDescent="0.25">
      <c r="A20" s="139"/>
      <c r="B20" s="139"/>
      <c r="C20" s="141"/>
      <c r="D20" s="83" t="s">
        <v>178</v>
      </c>
      <c r="E20" s="155">
        <f>C19*E19</f>
        <v>10835.2672</v>
      </c>
      <c r="F20" s="155">
        <f>C19*F19</f>
        <v>2708.8168000000001</v>
      </c>
    </row>
    <row r="21" spans="1:7" ht="15.75" thickTop="1" thickBot="1" x14ac:dyDescent="0.25">
      <c r="A21" s="138" t="s">
        <v>149</v>
      </c>
      <c r="B21" s="138" t="s">
        <v>150</v>
      </c>
      <c r="C21" s="140">
        <f>Orçamento!L49</f>
        <v>2521.6800000000003</v>
      </c>
      <c r="D21" s="83"/>
      <c r="E21" s="156"/>
      <c r="F21" s="155">
        <v>1</v>
      </c>
    </row>
    <row r="22" spans="1:7" ht="15.75" thickTop="1" thickBot="1" x14ac:dyDescent="0.25">
      <c r="A22" s="139"/>
      <c r="B22" s="139"/>
      <c r="C22" s="141"/>
      <c r="D22" s="83" t="s">
        <v>178</v>
      </c>
      <c r="E22" s="83" t="s">
        <v>178</v>
      </c>
      <c r="F22" s="155">
        <f>C21*F21</f>
        <v>2521.6800000000003</v>
      </c>
    </row>
    <row r="23" spans="1:7" ht="15" thickTop="1" x14ac:dyDescent="0.2">
      <c r="A23" s="52" t="s">
        <v>180</v>
      </c>
      <c r="B23" s="52"/>
      <c r="C23" s="51"/>
      <c r="D23" s="83">
        <f>D6+D8+D10+D12</f>
        <v>9763.7180000000008</v>
      </c>
      <c r="E23" s="83">
        <f>E6+E10+E12+E14+E16+E18+E20</f>
        <v>171821.34639999998</v>
      </c>
      <c r="F23" s="83">
        <f>F6+F16+F20+F22</f>
        <v>88898.506399999984</v>
      </c>
    </row>
    <row r="24" spans="1:7" x14ac:dyDescent="0.2">
      <c r="A24" s="52" t="s">
        <v>181</v>
      </c>
      <c r="B24" s="52"/>
      <c r="C24" s="51"/>
      <c r="D24" s="83">
        <f>D23</f>
        <v>9763.7180000000008</v>
      </c>
      <c r="E24" s="83">
        <f>D24+E23</f>
        <v>181585.06439999997</v>
      </c>
      <c r="F24" s="83">
        <f>E24+F23</f>
        <v>270483.57079999999</v>
      </c>
    </row>
    <row r="25" spans="1:7" x14ac:dyDescent="0.2">
      <c r="A25" s="52" t="s">
        <v>159</v>
      </c>
      <c r="B25" s="52" t="s">
        <v>160</v>
      </c>
      <c r="C25" s="83">
        <f>Orçamento!L54</f>
        <v>16851.126460839998</v>
      </c>
      <c r="D25" s="83">
        <f>D24*6.23%</f>
        <v>608.27963140000008</v>
      </c>
      <c r="E25" s="83">
        <f>E24*6.23%</f>
        <v>11312.749512119999</v>
      </c>
      <c r="F25" s="83">
        <f>F24*6.23%</f>
        <v>16851.126460839998</v>
      </c>
    </row>
    <row r="26" spans="1:7" x14ac:dyDescent="0.2">
      <c r="A26" s="52"/>
      <c r="B26" s="52"/>
      <c r="C26" s="51" t="s">
        <v>182</v>
      </c>
      <c r="D26" s="83">
        <f>D24+D25</f>
        <v>10371.997631400001</v>
      </c>
      <c r="E26" s="83">
        <f>E24+E25</f>
        <v>192897.81391211998</v>
      </c>
      <c r="F26" s="83">
        <f>F24+F25</f>
        <v>287334.69726083998</v>
      </c>
    </row>
    <row r="27" spans="1:7" x14ac:dyDescent="0.2">
      <c r="A27" s="52"/>
      <c r="B27" s="52"/>
      <c r="C27" s="53"/>
      <c r="D27" s="54" t="s">
        <v>183</v>
      </c>
      <c r="E27" s="55">
        <v>0.22120000000000001</v>
      </c>
      <c r="F27" s="83">
        <f>F26*E27</f>
        <v>63558.435034097805</v>
      </c>
    </row>
    <row r="28" spans="1:7" ht="15.75" x14ac:dyDescent="0.2">
      <c r="A28" s="52"/>
      <c r="B28" s="52"/>
      <c r="C28" s="53"/>
      <c r="D28" s="56" t="s">
        <v>184</v>
      </c>
      <c r="E28" s="54"/>
      <c r="F28" s="82">
        <f>F26+F27-0.01</f>
        <v>350893.12229493778</v>
      </c>
    </row>
    <row r="29" spans="1:7" ht="15.75" x14ac:dyDescent="0.2">
      <c r="A29" s="136"/>
      <c r="B29" s="136"/>
      <c r="C29" s="57"/>
      <c r="D29" s="58"/>
      <c r="E29" s="59"/>
      <c r="F29" s="59"/>
      <c r="G29" s="58"/>
    </row>
    <row r="30" spans="1:7" ht="15.75" x14ac:dyDescent="0.2">
      <c r="A30" s="60"/>
      <c r="B30" s="60"/>
      <c r="C30" s="60"/>
      <c r="D30" s="58"/>
      <c r="E30" s="59"/>
      <c r="F30" s="61"/>
      <c r="G30" s="58"/>
    </row>
    <row r="31" spans="1:7" x14ac:dyDescent="0.2">
      <c r="A31" s="58"/>
      <c r="B31" s="58"/>
      <c r="C31" s="58"/>
      <c r="D31" s="58"/>
      <c r="E31" s="58"/>
      <c r="F31" s="58"/>
    </row>
    <row r="32" spans="1:7" x14ac:dyDescent="0.2">
      <c r="A32" s="60"/>
    </row>
  </sheetData>
  <mergeCells count="32">
    <mergeCell ref="A29:B29"/>
    <mergeCell ref="E1:F1"/>
    <mergeCell ref="A19:A20"/>
    <mergeCell ref="B19:B20"/>
    <mergeCell ref="C19:C20"/>
    <mergeCell ref="A21:A22"/>
    <mergeCell ref="B21:B22"/>
    <mergeCell ref="C21:C22"/>
    <mergeCell ref="A15:A16"/>
    <mergeCell ref="B15:B16"/>
    <mergeCell ref="C15:C16"/>
    <mergeCell ref="A17:A18"/>
    <mergeCell ref="B17:B18"/>
    <mergeCell ref="C17:C18"/>
    <mergeCell ref="A11:A12"/>
    <mergeCell ref="B11:B12"/>
    <mergeCell ref="C11:C12"/>
    <mergeCell ref="A13:A14"/>
    <mergeCell ref="B13:B14"/>
    <mergeCell ref="C13:C14"/>
    <mergeCell ref="A7:A8"/>
    <mergeCell ref="B7:B8"/>
    <mergeCell ref="C7:C8"/>
    <mergeCell ref="A9:A10"/>
    <mergeCell ref="B9:B10"/>
    <mergeCell ref="C9:C10"/>
    <mergeCell ref="C1:C2"/>
    <mergeCell ref="D2:E2"/>
    <mergeCell ref="A3:D3"/>
    <mergeCell ref="A5:A6"/>
    <mergeCell ref="B5:B6"/>
    <mergeCell ref="C5:C6"/>
  </mergeCells>
  <pageMargins left="0.51181102362204722" right="0.51181102362204722" top="0.98425196850393704" bottom="0.98425196850393704" header="0.51181102362204722" footer="0.51181102362204722"/>
  <pageSetup paperSize="9" scale="81" orientation="landscape" r:id="rId1"/>
  <headerFooter>
    <oddHeader xml:space="preserve">&amp;L &amp;CIA - Instituto de Artes da UNICAMP
</oddHeader>
    <oddFooter>&amp;L &amp;C&amp;F-&amp;A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930E0-FE80-4910-A0C4-B36336ABCBE2}">
  <sheetPr>
    <pageSetUpPr fitToPage="1"/>
  </sheetPr>
  <dimension ref="A1:J42"/>
  <sheetViews>
    <sheetView showOutlineSymbols="0" showWhiteSpace="0" view="pageBreakPreview" topLeftCell="A15" zoomScale="60" zoomScaleNormal="100" workbookViewId="0">
      <selection activeCell="G35" sqref="G35"/>
    </sheetView>
  </sheetViews>
  <sheetFormatPr defaultRowHeight="14.25" x14ac:dyDescent="0.2"/>
  <cols>
    <col min="1" max="1" width="11.875" customWidth="1"/>
    <col min="2" max="2" width="14.25" customWidth="1"/>
    <col min="3" max="3" width="60" bestFit="1" customWidth="1"/>
    <col min="4" max="4" width="30" bestFit="1" customWidth="1"/>
    <col min="5" max="9" width="10" bestFit="1" customWidth="1"/>
    <col min="10" max="12" width="15" bestFit="1" customWidth="1"/>
  </cols>
  <sheetData>
    <row r="1" spans="1:10" ht="15" x14ac:dyDescent="0.2">
      <c r="A1" s="43"/>
      <c r="B1" s="43"/>
      <c r="C1" s="43" t="s">
        <v>0</v>
      </c>
      <c r="D1" s="43" t="s">
        <v>1</v>
      </c>
      <c r="E1" s="142" t="s">
        <v>412</v>
      </c>
      <c r="F1" s="142"/>
      <c r="G1" s="142"/>
      <c r="H1" s="142" t="s">
        <v>2</v>
      </c>
      <c r="I1" s="142"/>
      <c r="J1" s="146"/>
    </row>
    <row r="2" spans="1:10" ht="165.75" x14ac:dyDescent="0.2">
      <c r="A2" s="46"/>
      <c r="B2" s="46"/>
      <c r="C2" s="46" t="s">
        <v>411</v>
      </c>
      <c r="D2" s="46" t="s">
        <v>3</v>
      </c>
      <c r="E2" s="136" t="s">
        <v>410</v>
      </c>
      <c r="F2" s="136"/>
      <c r="G2" s="136"/>
      <c r="H2" s="136" t="s">
        <v>185</v>
      </c>
      <c r="I2" s="136"/>
      <c r="J2" s="146"/>
    </row>
    <row r="3" spans="1:10" ht="15" x14ac:dyDescent="0.25">
      <c r="A3" s="147" t="s">
        <v>557</v>
      </c>
      <c r="B3" s="146"/>
      <c r="C3" s="146"/>
      <c r="D3" s="146"/>
      <c r="E3" s="146"/>
      <c r="F3" s="146"/>
      <c r="G3" s="146"/>
      <c r="H3" s="146"/>
      <c r="I3" s="146"/>
      <c r="J3" s="146"/>
    </row>
    <row r="4" spans="1:10" ht="30" x14ac:dyDescent="0.2">
      <c r="A4" s="50" t="s">
        <v>6</v>
      </c>
      <c r="B4" s="49" t="s">
        <v>7</v>
      </c>
      <c r="C4" s="49" t="s">
        <v>8</v>
      </c>
      <c r="D4" s="49" t="s">
        <v>203</v>
      </c>
      <c r="E4" s="100" t="s">
        <v>9</v>
      </c>
      <c r="F4" s="50" t="s">
        <v>10</v>
      </c>
      <c r="G4" s="50" t="s">
        <v>556</v>
      </c>
      <c r="H4" s="50" t="s">
        <v>12</v>
      </c>
      <c r="I4" s="50" t="s">
        <v>13</v>
      </c>
      <c r="J4" s="50" t="s">
        <v>555</v>
      </c>
    </row>
    <row r="5" spans="1:10" ht="76.5" x14ac:dyDescent="0.2">
      <c r="A5" s="99" t="s">
        <v>103</v>
      </c>
      <c r="B5" s="98" t="s">
        <v>58</v>
      </c>
      <c r="C5" s="98" t="s">
        <v>104</v>
      </c>
      <c r="D5" s="98">
        <v>11</v>
      </c>
      <c r="E5" s="97" t="s">
        <v>40</v>
      </c>
      <c r="F5" s="99" t="s">
        <v>554</v>
      </c>
      <c r="G5" s="99" t="s">
        <v>553</v>
      </c>
      <c r="H5" s="99" t="s">
        <v>552</v>
      </c>
      <c r="I5" s="99" t="s">
        <v>551</v>
      </c>
      <c r="J5" s="99" t="s">
        <v>551</v>
      </c>
    </row>
    <row r="6" spans="1:10" ht="63.75" x14ac:dyDescent="0.2">
      <c r="A6" s="99" t="s">
        <v>63</v>
      </c>
      <c r="B6" s="98" t="s">
        <v>25</v>
      </c>
      <c r="C6" s="98" t="s">
        <v>64</v>
      </c>
      <c r="D6" s="98" t="s">
        <v>289</v>
      </c>
      <c r="E6" s="97" t="s">
        <v>65</v>
      </c>
      <c r="F6" s="99" t="s">
        <v>497</v>
      </c>
      <c r="G6" s="99" t="s">
        <v>550</v>
      </c>
      <c r="H6" s="99" t="s">
        <v>549</v>
      </c>
      <c r="I6" s="99" t="s">
        <v>548</v>
      </c>
      <c r="J6" s="99" t="s">
        <v>547</v>
      </c>
    </row>
    <row r="7" spans="1:10" ht="63.75" x14ac:dyDescent="0.2">
      <c r="A7" s="99" t="s">
        <v>106</v>
      </c>
      <c r="B7" s="98" t="s">
        <v>25</v>
      </c>
      <c r="C7" s="98" t="s">
        <v>107</v>
      </c>
      <c r="D7" s="98" t="s">
        <v>289</v>
      </c>
      <c r="E7" s="97" t="s">
        <v>40</v>
      </c>
      <c r="F7" s="99" t="s">
        <v>546</v>
      </c>
      <c r="G7" s="99" t="s">
        <v>545</v>
      </c>
      <c r="H7" s="99" t="s">
        <v>544</v>
      </c>
      <c r="I7" s="99" t="s">
        <v>543</v>
      </c>
      <c r="J7" s="99" t="s">
        <v>542</v>
      </c>
    </row>
    <row r="8" spans="1:10" ht="25.5" x14ac:dyDescent="0.2">
      <c r="A8" s="99" t="s">
        <v>94</v>
      </c>
      <c r="B8" s="98" t="s">
        <v>95</v>
      </c>
      <c r="C8" s="98" t="s">
        <v>96</v>
      </c>
      <c r="D8" s="98" t="s">
        <v>269</v>
      </c>
      <c r="E8" s="97" t="s">
        <v>97</v>
      </c>
      <c r="F8" s="99" t="s">
        <v>541</v>
      </c>
      <c r="G8" s="99" t="s">
        <v>540</v>
      </c>
      <c r="H8" s="99" t="s">
        <v>539</v>
      </c>
      <c r="I8" s="99" t="s">
        <v>538</v>
      </c>
      <c r="J8" s="99" t="s">
        <v>537</v>
      </c>
    </row>
    <row r="9" spans="1:10" x14ac:dyDescent="0.2">
      <c r="A9" s="99" t="s">
        <v>24</v>
      </c>
      <c r="B9" s="98" t="s">
        <v>25</v>
      </c>
      <c r="C9" s="98" t="s">
        <v>26</v>
      </c>
      <c r="D9" s="98" t="s">
        <v>408</v>
      </c>
      <c r="E9" s="97" t="s">
        <v>27</v>
      </c>
      <c r="F9" s="99" t="s">
        <v>536</v>
      </c>
      <c r="G9" s="99" t="s">
        <v>535</v>
      </c>
      <c r="H9" s="99" t="s">
        <v>534</v>
      </c>
      <c r="I9" s="99" t="s">
        <v>533</v>
      </c>
      <c r="J9" s="99" t="s">
        <v>532</v>
      </c>
    </row>
    <row r="10" spans="1:10" ht="25.5" x14ac:dyDescent="0.2">
      <c r="A10" s="99" t="s">
        <v>50</v>
      </c>
      <c r="B10" s="98" t="s">
        <v>51</v>
      </c>
      <c r="C10" s="98" t="s">
        <v>52</v>
      </c>
      <c r="D10" s="98" t="s">
        <v>339</v>
      </c>
      <c r="E10" s="97" t="s">
        <v>53</v>
      </c>
      <c r="F10" s="99" t="s">
        <v>457</v>
      </c>
      <c r="G10" s="99" t="s">
        <v>531</v>
      </c>
      <c r="H10" s="99" t="s">
        <v>530</v>
      </c>
      <c r="I10" s="99" t="s">
        <v>529</v>
      </c>
      <c r="J10" s="99" t="s">
        <v>528</v>
      </c>
    </row>
    <row r="11" spans="1:10" ht="25.5" x14ac:dyDescent="0.2">
      <c r="A11" s="99" t="s">
        <v>109</v>
      </c>
      <c r="B11" s="98" t="s">
        <v>81</v>
      </c>
      <c r="C11" s="98" t="s">
        <v>110</v>
      </c>
      <c r="D11" s="98" t="s">
        <v>250</v>
      </c>
      <c r="E11" s="97" t="s">
        <v>40</v>
      </c>
      <c r="F11" s="99" t="s">
        <v>527</v>
      </c>
      <c r="G11" s="99" t="s">
        <v>526</v>
      </c>
      <c r="H11" s="99" t="s">
        <v>525</v>
      </c>
      <c r="I11" s="99" t="s">
        <v>524</v>
      </c>
      <c r="J11" s="99" t="s">
        <v>523</v>
      </c>
    </row>
    <row r="12" spans="1:10" ht="38.25" x14ac:dyDescent="0.2">
      <c r="A12" s="99" t="s">
        <v>147</v>
      </c>
      <c r="B12" s="98" t="s">
        <v>81</v>
      </c>
      <c r="C12" s="98" t="s">
        <v>148</v>
      </c>
      <c r="D12" s="98" t="s">
        <v>225</v>
      </c>
      <c r="E12" s="97" t="s">
        <v>40</v>
      </c>
      <c r="F12" s="99" t="s">
        <v>484</v>
      </c>
      <c r="G12" s="99" t="s">
        <v>522</v>
      </c>
      <c r="H12" s="99" t="s">
        <v>521</v>
      </c>
      <c r="I12" s="99" t="s">
        <v>520</v>
      </c>
      <c r="J12" s="99" t="s">
        <v>519</v>
      </c>
    </row>
    <row r="13" spans="1:10" ht="25.5" x14ac:dyDescent="0.2">
      <c r="A13" s="99" t="s">
        <v>99</v>
      </c>
      <c r="B13" s="98" t="s">
        <v>45</v>
      </c>
      <c r="C13" s="98" t="s">
        <v>100</v>
      </c>
      <c r="D13" s="98">
        <v>1.23</v>
      </c>
      <c r="E13" s="97" t="s">
        <v>101</v>
      </c>
      <c r="F13" s="99" t="s">
        <v>442</v>
      </c>
      <c r="G13" s="99" t="s">
        <v>518</v>
      </c>
      <c r="H13" s="99" t="s">
        <v>518</v>
      </c>
      <c r="I13" s="99" t="s">
        <v>517</v>
      </c>
      <c r="J13" s="99" t="s">
        <v>516</v>
      </c>
    </row>
    <row r="14" spans="1:10" ht="25.5" x14ac:dyDescent="0.2">
      <c r="A14" s="99" t="s">
        <v>73</v>
      </c>
      <c r="B14" s="98" t="s">
        <v>74</v>
      </c>
      <c r="C14" s="98" t="s">
        <v>75</v>
      </c>
      <c r="D14" s="98" t="s">
        <v>314</v>
      </c>
      <c r="E14" s="97" t="s">
        <v>40</v>
      </c>
      <c r="F14" s="99" t="s">
        <v>515</v>
      </c>
      <c r="G14" s="99" t="s">
        <v>514</v>
      </c>
      <c r="H14" s="99" t="s">
        <v>513</v>
      </c>
      <c r="I14" s="99" t="s">
        <v>512</v>
      </c>
      <c r="J14" s="99" t="s">
        <v>511</v>
      </c>
    </row>
    <row r="15" spans="1:10" ht="25.5" x14ac:dyDescent="0.2">
      <c r="A15" s="99" t="s">
        <v>138</v>
      </c>
      <c r="B15" s="98" t="s">
        <v>95</v>
      </c>
      <c r="C15" s="98" t="s">
        <v>139</v>
      </c>
      <c r="D15" s="98" t="s">
        <v>237</v>
      </c>
      <c r="E15" s="97" t="s">
        <v>40</v>
      </c>
      <c r="F15" s="99" t="s">
        <v>510</v>
      </c>
      <c r="G15" s="99" t="s">
        <v>509</v>
      </c>
      <c r="H15" s="99" t="s">
        <v>508</v>
      </c>
      <c r="I15" s="99" t="s">
        <v>507</v>
      </c>
      <c r="J15" s="99" t="s">
        <v>506</v>
      </c>
    </row>
    <row r="16" spans="1:10" ht="25.5" x14ac:dyDescent="0.2">
      <c r="A16" s="99" t="s">
        <v>57</v>
      </c>
      <c r="B16" s="98" t="s">
        <v>58</v>
      </c>
      <c r="C16" s="98" t="s">
        <v>59</v>
      </c>
      <c r="D16" s="98">
        <v>11</v>
      </c>
      <c r="E16" s="97" t="s">
        <v>22</v>
      </c>
      <c r="F16" s="99" t="s">
        <v>497</v>
      </c>
      <c r="G16" s="99" t="s">
        <v>505</v>
      </c>
      <c r="H16" s="99" t="s">
        <v>504</v>
      </c>
      <c r="I16" s="99" t="s">
        <v>503</v>
      </c>
      <c r="J16" s="99" t="s">
        <v>502</v>
      </c>
    </row>
    <row r="17" spans="1:10" ht="25.5" x14ac:dyDescent="0.2">
      <c r="A17" s="99" t="s">
        <v>144</v>
      </c>
      <c r="B17" s="98" t="s">
        <v>58</v>
      </c>
      <c r="C17" s="98" t="s">
        <v>145</v>
      </c>
      <c r="D17" s="98">
        <v>17</v>
      </c>
      <c r="E17" s="97" t="s">
        <v>40</v>
      </c>
      <c r="F17" s="99" t="s">
        <v>484</v>
      </c>
      <c r="G17" s="99" t="s">
        <v>501</v>
      </c>
      <c r="H17" s="99" t="s">
        <v>500</v>
      </c>
      <c r="I17" s="99" t="s">
        <v>499</v>
      </c>
      <c r="J17" s="99" t="s">
        <v>498</v>
      </c>
    </row>
    <row r="18" spans="1:10" x14ac:dyDescent="0.2">
      <c r="A18" s="99" t="s">
        <v>19</v>
      </c>
      <c r="B18" s="98" t="s">
        <v>20</v>
      </c>
      <c r="C18" s="98" t="s">
        <v>21</v>
      </c>
      <c r="D18" s="98">
        <v>1</v>
      </c>
      <c r="E18" s="97" t="s">
        <v>22</v>
      </c>
      <c r="F18" s="99" t="s">
        <v>497</v>
      </c>
      <c r="G18" s="99" t="s">
        <v>496</v>
      </c>
      <c r="H18" s="99" t="s">
        <v>495</v>
      </c>
      <c r="I18" s="99" t="s">
        <v>494</v>
      </c>
      <c r="J18" s="99" t="s">
        <v>493</v>
      </c>
    </row>
    <row r="19" spans="1:10" ht="25.5" x14ac:dyDescent="0.2">
      <c r="A19" s="99" t="s">
        <v>29</v>
      </c>
      <c r="B19" s="98" t="s">
        <v>30</v>
      </c>
      <c r="C19" s="98" t="s">
        <v>31</v>
      </c>
      <c r="D19" s="98" t="s">
        <v>400</v>
      </c>
      <c r="E19" s="97" t="s">
        <v>22</v>
      </c>
      <c r="F19" s="99" t="s">
        <v>442</v>
      </c>
      <c r="G19" s="99" t="s">
        <v>492</v>
      </c>
      <c r="H19" s="99" t="s">
        <v>492</v>
      </c>
      <c r="I19" s="99" t="s">
        <v>491</v>
      </c>
      <c r="J19" s="99" t="s">
        <v>490</v>
      </c>
    </row>
    <row r="20" spans="1:10" x14ac:dyDescent="0.2">
      <c r="A20" s="99" t="s">
        <v>67</v>
      </c>
      <c r="B20" s="98" t="s">
        <v>45</v>
      </c>
      <c r="C20" s="98" t="s">
        <v>124</v>
      </c>
      <c r="D20" s="98">
        <v>4.0199999999999996</v>
      </c>
      <c r="E20" s="97" t="s">
        <v>69</v>
      </c>
      <c r="F20" s="99" t="s">
        <v>489</v>
      </c>
      <c r="G20" s="99" t="s">
        <v>488</v>
      </c>
      <c r="H20" s="99" t="s">
        <v>487</v>
      </c>
      <c r="I20" s="99" t="s">
        <v>486</v>
      </c>
      <c r="J20" s="99" t="s">
        <v>485</v>
      </c>
    </row>
    <row r="21" spans="1:10" x14ac:dyDescent="0.2">
      <c r="A21" s="99" t="s">
        <v>141</v>
      </c>
      <c r="B21" s="98" t="s">
        <v>81</v>
      </c>
      <c r="C21" s="98" t="s">
        <v>142</v>
      </c>
      <c r="D21" s="98" t="s">
        <v>225</v>
      </c>
      <c r="E21" s="97" t="s">
        <v>40</v>
      </c>
      <c r="F21" s="99" t="s">
        <v>484</v>
      </c>
      <c r="G21" s="99" t="s">
        <v>483</v>
      </c>
      <c r="H21" s="99" t="s">
        <v>482</v>
      </c>
      <c r="I21" s="99" t="s">
        <v>481</v>
      </c>
      <c r="J21" s="99" t="s">
        <v>480</v>
      </c>
    </row>
    <row r="22" spans="1:10" x14ac:dyDescent="0.2">
      <c r="A22" s="99" t="s">
        <v>77</v>
      </c>
      <c r="B22" s="98" t="s">
        <v>74</v>
      </c>
      <c r="C22" s="98" t="s">
        <v>78</v>
      </c>
      <c r="D22" s="98" t="s">
        <v>271</v>
      </c>
      <c r="E22" s="97" t="s">
        <v>40</v>
      </c>
      <c r="F22" s="99" t="s">
        <v>471</v>
      </c>
      <c r="G22" s="99" t="s">
        <v>479</v>
      </c>
      <c r="H22" s="99" t="s">
        <v>478</v>
      </c>
      <c r="I22" s="99" t="s">
        <v>477</v>
      </c>
      <c r="J22" s="99" t="s">
        <v>476</v>
      </c>
    </row>
    <row r="23" spans="1:10" x14ac:dyDescent="0.2">
      <c r="A23" s="99" t="s">
        <v>80</v>
      </c>
      <c r="B23" s="98" t="s">
        <v>81</v>
      </c>
      <c r="C23" s="98" t="s">
        <v>82</v>
      </c>
      <c r="D23" s="98" t="s">
        <v>205</v>
      </c>
      <c r="E23" s="97" t="s">
        <v>40</v>
      </c>
      <c r="F23" s="99" t="s">
        <v>471</v>
      </c>
      <c r="G23" s="99" t="s">
        <v>475</v>
      </c>
      <c r="H23" s="99" t="s">
        <v>474</v>
      </c>
      <c r="I23" s="99" t="s">
        <v>473</v>
      </c>
      <c r="J23" s="99" t="s">
        <v>472</v>
      </c>
    </row>
    <row r="24" spans="1:10" x14ac:dyDescent="0.2">
      <c r="A24" s="99" t="s">
        <v>119</v>
      </c>
      <c r="B24" s="98" t="s">
        <v>74</v>
      </c>
      <c r="C24" s="98" t="s">
        <v>120</v>
      </c>
      <c r="D24" s="98" t="s">
        <v>271</v>
      </c>
      <c r="E24" s="97" t="s">
        <v>40</v>
      </c>
      <c r="F24" s="99" t="s">
        <v>471</v>
      </c>
      <c r="G24" s="99" t="s">
        <v>470</v>
      </c>
      <c r="H24" s="99" t="s">
        <v>469</v>
      </c>
      <c r="I24" s="99" t="s">
        <v>468</v>
      </c>
      <c r="J24" s="99" t="s">
        <v>467</v>
      </c>
    </row>
    <row r="25" spans="1:10" ht="25.5" x14ac:dyDescent="0.2">
      <c r="A25" s="99" t="s">
        <v>112</v>
      </c>
      <c r="B25" s="98" t="s">
        <v>51</v>
      </c>
      <c r="C25" s="98" t="s">
        <v>113</v>
      </c>
      <c r="D25" s="98" t="s">
        <v>285</v>
      </c>
      <c r="E25" s="97" t="s">
        <v>114</v>
      </c>
      <c r="F25" s="99" t="s">
        <v>466</v>
      </c>
      <c r="G25" s="99" t="s">
        <v>465</v>
      </c>
      <c r="H25" s="99" t="s">
        <v>464</v>
      </c>
      <c r="I25" s="99" t="s">
        <v>463</v>
      </c>
      <c r="J25" s="99" t="s">
        <v>462</v>
      </c>
    </row>
    <row r="26" spans="1:10" ht="25.5" x14ac:dyDescent="0.2">
      <c r="A26" s="99" t="s">
        <v>152</v>
      </c>
      <c r="B26" s="98" t="s">
        <v>25</v>
      </c>
      <c r="C26" s="98" t="s">
        <v>153</v>
      </c>
      <c r="D26" s="98" t="s">
        <v>205</v>
      </c>
      <c r="E26" s="97" t="s">
        <v>40</v>
      </c>
      <c r="F26" s="99" t="s">
        <v>461</v>
      </c>
      <c r="G26" s="99" t="s">
        <v>460</v>
      </c>
      <c r="H26" s="99" t="s">
        <v>459</v>
      </c>
      <c r="I26" s="99" t="s">
        <v>454</v>
      </c>
      <c r="J26" s="99" t="s">
        <v>458</v>
      </c>
    </row>
    <row r="27" spans="1:10" x14ac:dyDescent="0.2">
      <c r="A27" s="99" t="s">
        <v>155</v>
      </c>
      <c r="B27" s="98" t="s">
        <v>74</v>
      </c>
      <c r="C27" s="98" t="s">
        <v>156</v>
      </c>
      <c r="D27" s="98" t="s">
        <v>210</v>
      </c>
      <c r="E27" s="97" t="s">
        <v>40</v>
      </c>
      <c r="F27" s="99" t="s">
        <v>457</v>
      </c>
      <c r="G27" s="99" t="s">
        <v>456</v>
      </c>
      <c r="H27" s="99" t="s">
        <v>455</v>
      </c>
      <c r="I27" s="99" t="s">
        <v>454</v>
      </c>
      <c r="J27" s="99" t="s">
        <v>453</v>
      </c>
    </row>
    <row r="28" spans="1:10" ht="25.5" x14ac:dyDescent="0.2">
      <c r="A28" s="99" t="s">
        <v>38</v>
      </c>
      <c r="B28" s="98" t="s">
        <v>25</v>
      </c>
      <c r="C28" s="98" t="s">
        <v>39</v>
      </c>
      <c r="D28" s="98" t="s">
        <v>346</v>
      </c>
      <c r="E28" s="97" t="s">
        <v>40</v>
      </c>
      <c r="F28" s="99" t="s">
        <v>452</v>
      </c>
      <c r="G28" s="99" t="s">
        <v>451</v>
      </c>
      <c r="H28" s="99" t="s">
        <v>450</v>
      </c>
      <c r="I28" s="99" t="s">
        <v>449</v>
      </c>
      <c r="J28" s="99" t="s">
        <v>448</v>
      </c>
    </row>
    <row r="29" spans="1:10" x14ac:dyDescent="0.2">
      <c r="A29" s="99" t="s">
        <v>133</v>
      </c>
      <c r="B29" s="98" t="s">
        <v>45</v>
      </c>
      <c r="C29" s="98" t="s">
        <v>134</v>
      </c>
      <c r="D29" s="98">
        <v>15.03</v>
      </c>
      <c r="E29" s="97" t="s">
        <v>69</v>
      </c>
      <c r="F29" s="99" t="s">
        <v>447</v>
      </c>
      <c r="G29" s="99" t="s">
        <v>446</v>
      </c>
      <c r="H29" s="99" t="s">
        <v>445</v>
      </c>
      <c r="I29" s="99" t="s">
        <v>444</v>
      </c>
      <c r="J29" s="99" t="s">
        <v>443</v>
      </c>
    </row>
    <row r="30" spans="1:10" ht="51" x14ac:dyDescent="0.2">
      <c r="A30" s="99" t="s">
        <v>33</v>
      </c>
      <c r="B30" s="98" t="s">
        <v>34</v>
      </c>
      <c r="C30" s="98" t="s">
        <v>35</v>
      </c>
      <c r="D30" s="98" t="s">
        <v>379</v>
      </c>
      <c r="E30" s="97" t="s">
        <v>36</v>
      </c>
      <c r="F30" s="99" t="s">
        <v>442</v>
      </c>
      <c r="G30" s="99" t="s">
        <v>441</v>
      </c>
      <c r="H30" s="99" t="s">
        <v>441</v>
      </c>
      <c r="I30" s="99" t="s">
        <v>440</v>
      </c>
      <c r="J30" s="99" t="s">
        <v>439</v>
      </c>
    </row>
    <row r="31" spans="1:10" ht="25.5" x14ac:dyDescent="0.2">
      <c r="A31" s="99" t="s">
        <v>116</v>
      </c>
      <c r="B31" s="98" t="s">
        <v>51</v>
      </c>
      <c r="C31" s="98" t="s">
        <v>117</v>
      </c>
      <c r="D31" s="98" t="s">
        <v>276</v>
      </c>
      <c r="E31" s="97" t="s">
        <v>53</v>
      </c>
      <c r="F31" s="99" t="s">
        <v>417</v>
      </c>
      <c r="G31" s="99" t="s">
        <v>438</v>
      </c>
      <c r="H31" s="99" t="s">
        <v>437</v>
      </c>
      <c r="I31" s="99" t="s">
        <v>436</v>
      </c>
      <c r="J31" s="99" t="s">
        <v>435</v>
      </c>
    </row>
    <row r="32" spans="1:10" ht="25.5" x14ac:dyDescent="0.2">
      <c r="A32" s="99" t="s">
        <v>87</v>
      </c>
      <c r="B32" s="98" t="s">
        <v>51</v>
      </c>
      <c r="C32" s="98" t="s">
        <v>88</v>
      </c>
      <c r="D32" s="98" t="s">
        <v>303</v>
      </c>
      <c r="E32" s="97" t="s">
        <v>53</v>
      </c>
      <c r="F32" s="99" t="s">
        <v>431</v>
      </c>
      <c r="G32" s="99" t="s">
        <v>434</v>
      </c>
      <c r="H32" s="99" t="s">
        <v>433</v>
      </c>
      <c r="I32" s="99" t="s">
        <v>424</v>
      </c>
      <c r="J32" s="99" t="s">
        <v>432</v>
      </c>
    </row>
    <row r="33" spans="1:10" ht="25.5" x14ac:dyDescent="0.2">
      <c r="A33" s="99" t="s">
        <v>90</v>
      </c>
      <c r="B33" s="98" t="s">
        <v>91</v>
      </c>
      <c r="C33" s="98" t="s">
        <v>92</v>
      </c>
      <c r="D33" s="98" t="s">
        <v>298</v>
      </c>
      <c r="E33" s="97" t="s">
        <v>53</v>
      </c>
      <c r="F33" s="99" t="s">
        <v>431</v>
      </c>
      <c r="G33" s="99" t="s">
        <v>430</v>
      </c>
      <c r="H33" s="99" t="s">
        <v>429</v>
      </c>
      <c r="I33" s="99" t="s">
        <v>424</v>
      </c>
      <c r="J33" s="99" t="s">
        <v>428</v>
      </c>
    </row>
    <row r="34" spans="1:10" ht="25.5" x14ac:dyDescent="0.2">
      <c r="A34" s="99" t="s">
        <v>130</v>
      </c>
      <c r="B34" s="98" t="s">
        <v>81</v>
      </c>
      <c r="C34" s="98" t="s">
        <v>131</v>
      </c>
      <c r="D34" s="98" t="s">
        <v>250</v>
      </c>
      <c r="E34" s="97" t="s">
        <v>40</v>
      </c>
      <c r="F34" s="99" t="s">
        <v>427</v>
      </c>
      <c r="G34" s="99" t="s">
        <v>426</v>
      </c>
      <c r="H34" s="99" t="s">
        <v>425</v>
      </c>
      <c r="I34" s="99" t="s">
        <v>424</v>
      </c>
      <c r="J34" s="99" t="s">
        <v>423</v>
      </c>
    </row>
    <row r="35" spans="1:10" ht="25.5" x14ac:dyDescent="0.2">
      <c r="A35" s="99" t="s">
        <v>44</v>
      </c>
      <c r="B35" s="98" t="s">
        <v>45</v>
      </c>
      <c r="C35" s="98" t="s">
        <v>46</v>
      </c>
      <c r="D35" s="98">
        <v>2.09</v>
      </c>
      <c r="E35" s="97" t="s">
        <v>40</v>
      </c>
      <c r="F35" s="99" t="s">
        <v>422</v>
      </c>
      <c r="G35" s="99" t="s">
        <v>421</v>
      </c>
      <c r="H35" s="99" t="s">
        <v>420</v>
      </c>
      <c r="I35" s="99" t="s">
        <v>419</v>
      </c>
      <c r="J35" s="99" t="s">
        <v>418</v>
      </c>
    </row>
    <row r="36" spans="1:10" ht="25.5" x14ac:dyDescent="0.2">
      <c r="A36" s="99" t="s">
        <v>84</v>
      </c>
      <c r="B36" s="98" t="s">
        <v>45</v>
      </c>
      <c r="C36" s="98" t="s">
        <v>85</v>
      </c>
      <c r="D36" s="98">
        <v>4.3</v>
      </c>
      <c r="E36" s="97" t="s">
        <v>53</v>
      </c>
      <c r="F36" s="99" t="s">
        <v>417</v>
      </c>
      <c r="G36" s="99" t="s">
        <v>416</v>
      </c>
      <c r="H36" s="99" t="s">
        <v>415</v>
      </c>
      <c r="I36" s="99" t="s">
        <v>414</v>
      </c>
      <c r="J36" s="99" t="s">
        <v>413</v>
      </c>
    </row>
    <row r="37" spans="1:10" x14ac:dyDescent="0.2">
      <c r="A37" s="60"/>
      <c r="B37" s="60"/>
      <c r="C37" s="60"/>
      <c r="D37" s="60"/>
      <c r="E37" s="60"/>
      <c r="F37" s="60"/>
      <c r="G37" s="60"/>
      <c r="H37" s="60"/>
      <c r="I37" s="60"/>
      <c r="J37" s="60"/>
    </row>
    <row r="38" spans="1:10" x14ac:dyDescent="0.2">
      <c r="A38" s="143"/>
      <c r="B38" s="143"/>
      <c r="C38" s="143"/>
      <c r="D38" s="85"/>
      <c r="E38" s="57"/>
      <c r="F38" s="136"/>
      <c r="G38" s="143"/>
      <c r="H38" s="144"/>
      <c r="I38" s="143"/>
      <c r="J38" s="143"/>
    </row>
    <row r="39" spans="1:10" x14ac:dyDescent="0.2">
      <c r="A39" s="143"/>
      <c r="B39" s="143"/>
      <c r="C39" s="143"/>
      <c r="D39" s="85"/>
      <c r="E39" s="57"/>
      <c r="F39" s="136"/>
      <c r="G39" s="143"/>
      <c r="H39" s="144"/>
      <c r="I39" s="143"/>
      <c r="J39" s="143"/>
    </row>
    <row r="40" spans="1:10" x14ac:dyDescent="0.2">
      <c r="A40" s="143"/>
      <c r="B40" s="143"/>
      <c r="C40" s="143"/>
      <c r="D40" s="85"/>
      <c r="E40" s="57"/>
      <c r="F40" s="136"/>
      <c r="G40" s="143"/>
      <c r="H40" s="144"/>
      <c r="I40" s="143"/>
      <c r="J40" s="143"/>
    </row>
    <row r="41" spans="1:10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</row>
    <row r="42" spans="1:10" x14ac:dyDescent="0.2">
      <c r="A42" s="145"/>
      <c r="B42" s="146"/>
      <c r="C42" s="146"/>
      <c r="D42" s="146"/>
      <c r="E42" s="146"/>
      <c r="F42" s="146"/>
      <c r="G42" s="146"/>
      <c r="H42" s="146"/>
      <c r="I42" s="146"/>
      <c r="J42" s="146"/>
    </row>
  </sheetData>
  <mergeCells count="15">
    <mergeCell ref="E1:G1"/>
    <mergeCell ref="H1:J1"/>
    <mergeCell ref="E2:G2"/>
    <mergeCell ref="H2:J2"/>
    <mergeCell ref="A3:J3"/>
    <mergeCell ref="A40:C40"/>
    <mergeCell ref="F40:G40"/>
    <mergeCell ref="H40:J40"/>
    <mergeCell ref="A42:J42"/>
    <mergeCell ref="A38:C38"/>
    <mergeCell ref="F38:G38"/>
    <mergeCell ref="H38:J38"/>
    <mergeCell ref="A39:C39"/>
    <mergeCell ref="F39:G39"/>
    <mergeCell ref="H39:J39"/>
  </mergeCells>
  <pageMargins left="0.51181102362204722" right="0.51181102362204722" top="0.98425196850393704" bottom="0.98425196850393704" header="0.51181102362204722" footer="0.51181102362204722"/>
  <pageSetup paperSize="9" scale="46" fitToHeight="0" orientation="portrait" r:id="rId1"/>
  <headerFooter>
    <oddHeader>&amp;L &amp;CIA - Instituto de Artes da UNICAMP
CNPJ: 46.068.425/0001-33 &amp;R</oddHeader>
    <oddFooter xml:space="preserve">&amp;L &amp;C&amp;F-&amp;A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D1166-0AEB-416C-8F26-934E36FED65D}">
  <sheetPr>
    <pageSetUpPr fitToPage="1"/>
  </sheetPr>
  <dimension ref="A1:J320"/>
  <sheetViews>
    <sheetView tabSelected="1" showOutlineSymbols="0" showWhiteSpace="0" view="pageBreakPreview" topLeftCell="A17" zoomScale="60" zoomScaleNormal="100" workbookViewId="0">
      <selection activeCell="N49" sqref="N49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7" width="12" bestFit="1" customWidth="1"/>
    <col min="8" max="8" width="15.125" bestFit="1" customWidth="1"/>
    <col min="9" max="9" width="13" bestFit="1" customWidth="1"/>
    <col min="10" max="10" width="14" bestFit="1" customWidth="1"/>
  </cols>
  <sheetData>
    <row r="1" spans="1:10" ht="15" x14ac:dyDescent="0.2">
      <c r="A1" s="43"/>
      <c r="B1" s="43"/>
      <c r="C1" s="142" t="s">
        <v>0</v>
      </c>
      <c r="D1" s="142"/>
      <c r="E1" s="142" t="s">
        <v>1</v>
      </c>
      <c r="F1" s="142"/>
      <c r="G1" s="142" t="s">
        <v>412</v>
      </c>
      <c r="H1" s="142"/>
      <c r="I1" s="142" t="s">
        <v>2</v>
      </c>
      <c r="J1" s="142"/>
    </row>
    <row r="2" spans="1:10" ht="80.099999999999994" customHeight="1" x14ac:dyDescent="0.2">
      <c r="A2" s="46"/>
      <c r="B2" s="46"/>
      <c r="C2" s="136" t="s">
        <v>411</v>
      </c>
      <c r="D2" s="136"/>
      <c r="E2" s="136" t="s">
        <v>3</v>
      </c>
      <c r="F2" s="136"/>
      <c r="G2" s="136" t="s">
        <v>410</v>
      </c>
      <c r="H2" s="136"/>
      <c r="I2" s="136" t="s">
        <v>185</v>
      </c>
      <c r="J2" s="136"/>
    </row>
    <row r="3" spans="1:10" ht="15" x14ac:dyDescent="0.25">
      <c r="A3" s="147" t="s">
        <v>409</v>
      </c>
      <c r="B3" s="146"/>
      <c r="C3" s="146"/>
      <c r="D3" s="146"/>
      <c r="E3" s="146"/>
      <c r="F3" s="146"/>
      <c r="G3" s="146"/>
      <c r="H3" s="146"/>
      <c r="I3" s="146"/>
      <c r="J3" s="146"/>
    </row>
    <row r="4" spans="1:10" ht="24" customHeight="1" x14ac:dyDescent="0.2">
      <c r="A4" s="52" t="s">
        <v>16</v>
      </c>
      <c r="B4" s="52"/>
      <c r="C4" s="52"/>
      <c r="D4" s="52" t="s">
        <v>17</v>
      </c>
      <c r="E4" s="52"/>
      <c r="F4" s="148"/>
      <c r="G4" s="148"/>
      <c r="H4" s="51"/>
      <c r="I4" s="52"/>
      <c r="J4" s="53">
        <v>13868.27</v>
      </c>
    </row>
    <row r="5" spans="1:10" ht="18" customHeight="1" x14ac:dyDescent="0.2">
      <c r="A5" s="49" t="s">
        <v>18</v>
      </c>
      <c r="B5" s="50" t="s">
        <v>6</v>
      </c>
      <c r="C5" s="49" t="s">
        <v>7</v>
      </c>
      <c r="D5" s="49" t="s">
        <v>8</v>
      </c>
      <c r="E5" s="150" t="s">
        <v>203</v>
      </c>
      <c r="F5" s="150"/>
      <c r="G5" s="100" t="s">
        <v>9</v>
      </c>
      <c r="H5" s="50" t="s">
        <v>10</v>
      </c>
      <c r="I5" s="50" t="s">
        <v>11</v>
      </c>
      <c r="J5" s="50" t="s">
        <v>12</v>
      </c>
    </row>
    <row r="6" spans="1:10" ht="24" customHeight="1" x14ac:dyDescent="0.2">
      <c r="A6" s="98" t="s">
        <v>202</v>
      </c>
      <c r="B6" s="99" t="s">
        <v>19</v>
      </c>
      <c r="C6" s="98" t="s">
        <v>20</v>
      </c>
      <c r="D6" s="98" t="s">
        <v>21</v>
      </c>
      <c r="E6" s="151">
        <v>1</v>
      </c>
      <c r="F6" s="151"/>
      <c r="G6" s="97" t="s">
        <v>22</v>
      </c>
      <c r="H6" s="96">
        <v>1</v>
      </c>
      <c r="I6" s="95">
        <v>1063.28</v>
      </c>
      <c r="J6" s="95">
        <v>1063.28</v>
      </c>
    </row>
    <row r="7" spans="1:10" ht="65.099999999999994" customHeight="1" x14ac:dyDescent="0.2">
      <c r="A7" s="93" t="s">
        <v>201</v>
      </c>
      <c r="B7" s="94" t="s">
        <v>200</v>
      </c>
      <c r="C7" s="93" t="s">
        <v>81</v>
      </c>
      <c r="D7" s="93" t="s">
        <v>199</v>
      </c>
      <c r="E7" s="152" t="s">
        <v>198</v>
      </c>
      <c r="F7" s="152"/>
      <c r="G7" s="92" t="s">
        <v>197</v>
      </c>
      <c r="H7" s="91">
        <v>4</v>
      </c>
      <c r="I7" s="90">
        <v>265.82</v>
      </c>
      <c r="J7" s="90">
        <v>1063.28</v>
      </c>
    </row>
    <row r="8" spans="1:10" x14ac:dyDescent="0.2">
      <c r="A8" s="89"/>
      <c r="B8" s="89"/>
      <c r="C8" s="89"/>
      <c r="D8" s="89"/>
      <c r="E8" s="89" t="s">
        <v>196</v>
      </c>
      <c r="F8" s="88">
        <v>55.1519093</v>
      </c>
      <c r="G8" s="89" t="s">
        <v>195</v>
      </c>
      <c r="H8" s="88">
        <v>63.57</v>
      </c>
      <c r="I8" s="89" t="s">
        <v>194</v>
      </c>
      <c r="J8" s="88">
        <v>118.72</v>
      </c>
    </row>
    <row r="9" spans="1:10" ht="30" customHeight="1" thickBot="1" x14ac:dyDescent="0.25">
      <c r="A9" s="57"/>
      <c r="B9" s="57"/>
      <c r="C9" s="57"/>
      <c r="D9" s="57"/>
      <c r="E9" s="57"/>
      <c r="F9" s="57"/>
      <c r="G9" s="57" t="s">
        <v>193</v>
      </c>
      <c r="H9" s="87">
        <v>1</v>
      </c>
      <c r="I9" s="57" t="s">
        <v>192</v>
      </c>
      <c r="J9" s="84">
        <v>1063.28</v>
      </c>
    </row>
    <row r="10" spans="1:10" ht="0.95" customHeight="1" thickTop="1" x14ac:dyDescent="0.2">
      <c r="A10" s="86"/>
      <c r="B10" s="86"/>
      <c r="C10" s="86"/>
      <c r="D10" s="86"/>
      <c r="E10" s="86"/>
      <c r="F10" s="86"/>
      <c r="G10" s="86"/>
      <c r="H10" s="86"/>
      <c r="I10" s="86"/>
      <c r="J10" s="86"/>
    </row>
    <row r="11" spans="1:10" ht="18" customHeight="1" x14ac:dyDescent="0.2">
      <c r="A11" s="49" t="s">
        <v>23</v>
      </c>
      <c r="B11" s="50" t="s">
        <v>6</v>
      </c>
      <c r="C11" s="49" t="s">
        <v>7</v>
      </c>
      <c r="D11" s="49" t="s">
        <v>8</v>
      </c>
      <c r="E11" s="150" t="s">
        <v>203</v>
      </c>
      <c r="F11" s="150"/>
      <c r="G11" s="100" t="s">
        <v>9</v>
      </c>
      <c r="H11" s="50" t="s">
        <v>10</v>
      </c>
      <c r="I11" s="50" t="s">
        <v>11</v>
      </c>
      <c r="J11" s="50" t="s">
        <v>12</v>
      </c>
    </row>
    <row r="12" spans="1:10" ht="24" customHeight="1" x14ac:dyDescent="0.2">
      <c r="A12" s="98" t="s">
        <v>202</v>
      </c>
      <c r="B12" s="99" t="s">
        <v>24</v>
      </c>
      <c r="C12" s="98" t="s">
        <v>25</v>
      </c>
      <c r="D12" s="98" t="s">
        <v>26</v>
      </c>
      <c r="E12" s="151" t="s">
        <v>408</v>
      </c>
      <c r="F12" s="151"/>
      <c r="G12" s="97" t="s">
        <v>27</v>
      </c>
      <c r="H12" s="96">
        <v>1</v>
      </c>
      <c r="I12" s="95">
        <v>3476.27</v>
      </c>
      <c r="J12" s="95">
        <v>3476.27</v>
      </c>
    </row>
    <row r="13" spans="1:10" ht="39" customHeight="1" x14ac:dyDescent="0.2">
      <c r="A13" s="93" t="s">
        <v>201</v>
      </c>
      <c r="B13" s="94" t="s">
        <v>407</v>
      </c>
      <c r="C13" s="93" t="s">
        <v>45</v>
      </c>
      <c r="D13" s="93" t="s">
        <v>406</v>
      </c>
      <c r="E13" s="152">
        <v>2.02</v>
      </c>
      <c r="F13" s="152"/>
      <c r="G13" s="92" t="s">
        <v>401</v>
      </c>
      <c r="H13" s="91">
        <v>1</v>
      </c>
      <c r="I13" s="90">
        <v>1267</v>
      </c>
      <c r="J13" s="90">
        <v>1267</v>
      </c>
    </row>
    <row r="14" spans="1:10" ht="39" customHeight="1" x14ac:dyDescent="0.2">
      <c r="A14" s="93" t="s">
        <v>201</v>
      </c>
      <c r="B14" s="94" t="s">
        <v>405</v>
      </c>
      <c r="C14" s="93" t="s">
        <v>45</v>
      </c>
      <c r="D14" s="93" t="s">
        <v>404</v>
      </c>
      <c r="E14" s="152">
        <v>2.02</v>
      </c>
      <c r="F14" s="152"/>
      <c r="G14" s="92" t="s">
        <v>401</v>
      </c>
      <c r="H14" s="91">
        <v>1</v>
      </c>
      <c r="I14" s="90">
        <v>1379.28</v>
      </c>
      <c r="J14" s="90">
        <v>1379.28</v>
      </c>
    </row>
    <row r="15" spans="1:10" ht="26.1" customHeight="1" x14ac:dyDescent="0.2">
      <c r="A15" s="93" t="s">
        <v>201</v>
      </c>
      <c r="B15" s="94" t="s">
        <v>403</v>
      </c>
      <c r="C15" s="93" t="s">
        <v>45</v>
      </c>
      <c r="D15" s="93" t="s">
        <v>402</v>
      </c>
      <c r="E15" s="152">
        <v>2.02</v>
      </c>
      <c r="F15" s="152"/>
      <c r="G15" s="92" t="s">
        <v>401</v>
      </c>
      <c r="H15" s="91">
        <v>1</v>
      </c>
      <c r="I15" s="90">
        <v>829.99</v>
      </c>
      <c r="J15" s="90">
        <v>829.99</v>
      </c>
    </row>
    <row r="16" spans="1:10" x14ac:dyDescent="0.2">
      <c r="A16" s="89"/>
      <c r="B16" s="89"/>
      <c r="C16" s="89"/>
      <c r="D16" s="89"/>
      <c r="E16" s="89" t="s">
        <v>196</v>
      </c>
      <c r="F16" s="88">
        <v>178.58403790764658</v>
      </c>
      <c r="G16" s="89" t="s">
        <v>195</v>
      </c>
      <c r="H16" s="88">
        <v>205.84</v>
      </c>
      <c r="I16" s="89" t="s">
        <v>194</v>
      </c>
      <c r="J16" s="88">
        <v>384.42</v>
      </c>
    </row>
    <row r="17" spans="1:10" ht="30" customHeight="1" thickBot="1" x14ac:dyDescent="0.25">
      <c r="A17" s="57"/>
      <c r="B17" s="57"/>
      <c r="C17" s="57"/>
      <c r="D17" s="57"/>
      <c r="E17" s="57"/>
      <c r="F17" s="57"/>
      <c r="G17" s="57" t="s">
        <v>193</v>
      </c>
      <c r="H17" s="87">
        <v>3</v>
      </c>
      <c r="I17" s="57" t="s">
        <v>192</v>
      </c>
      <c r="J17" s="84">
        <v>10428.81</v>
      </c>
    </row>
    <row r="18" spans="1:10" ht="0.95" customHeight="1" thickTop="1" x14ac:dyDescent="0.2">
      <c r="A18" s="86"/>
      <c r="B18" s="86"/>
      <c r="C18" s="86"/>
      <c r="D18" s="86"/>
      <c r="E18" s="86"/>
      <c r="F18" s="86"/>
      <c r="G18" s="86"/>
      <c r="H18" s="86"/>
      <c r="I18" s="86"/>
      <c r="J18" s="86"/>
    </row>
    <row r="19" spans="1:10" ht="18" customHeight="1" x14ac:dyDescent="0.2">
      <c r="A19" s="49" t="s">
        <v>28</v>
      </c>
      <c r="B19" s="50" t="s">
        <v>6</v>
      </c>
      <c r="C19" s="49" t="s">
        <v>7</v>
      </c>
      <c r="D19" s="49" t="s">
        <v>8</v>
      </c>
      <c r="E19" s="150" t="s">
        <v>203</v>
      </c>
      <c r="F19" s="150"/>
      <c r="G19" s="100" t="s">
        <v>9</v>
      </c>
      <c r="H19" s="50" t="s">
        <v>10</v>
      </c>
      <c r="I19" s="50" t="s">
        <v>11</v>
      </c>
      <c r="J19" s="50" t="s">
        <v>12</v>
      </c>
    </row>
    <row r="20" spans="1:10" ht="26.1" customHeight="1" x14ac:dyDescent="0.2">
      <c r="A20" s="98" t="s">
        <v>202</v>
      </c>
      <c r="B20" s="99" t="s">
        <v>29</v>
      </c>
      <c r="C20" s="98" t="s">
        <v>30</v>
      </c>
      <c r="D20" s="98" t="s">
        <v>31</v>
      </c>
      <c r="E20" s="151" t="s">
        <v>400</v>
      </c>
      <c r="F20" s="151"/>
      <c r="G20" s="97" t="s">
        <v>22</v>
      </c>
      <c r="H20" s="96">
        <v>1</v>
      </c>
      <c r="I20" s="95">
        <v>1308.2</v>
      </c>
      <c r="J20" s="95">
        <v>1308.2</v>
      </c>
    </row>
    <row r="21" spans="1:10" ht="24" customHeight="1" x14ac:dyDescent="0.2">
      <c r="A21" s="104" t="s">
        <v>215</v>
      </c>
      <c r="B21" s="105" t="s">
        <v>399</v>
      </c>
      <c r="C21" s="104" t="s">
        <v>30</v>
      </c>
      <c r="D21" s="104" t="s">
        <v>398</v>
      </c>
      <c r="E21" s="149" t="s">
        <v>212</v>
      </c>
      <c r="F21" s="149"/>
      <c r="G21" s="103" t="s">
        <v>22</v>
      </c>
      <c r="H21" s="102">
        <v>1</v>
      </c>
      <c r="I21" s="101">
        <v>49.69</v>
      </c>
      <c r="J21" s="101">
        <v>49.69</v>
      </c>
    </row>
    <row r="22" spans="1:10" ht="24" customHeight="1" x14ac:dyDescent="0.2">
      <c r="A22" s="104" t="s">
        <v>215</v>
      </c>
      <c r="B22" s="105" t="s">
        <v>397</v>
      </c>
      <c r="C22" s="104" t="s">
        <v>30</v>
      </c>
      <c r="D22" s="104" t="s">
        <v>396</v>
      </c>
      <c r="E22" s="149" t="s">
        <v>212</v>
      </c>
      <c r="F22" s="149"/>
      <c r="G22" s="103" t="s">
        <v>53</v>
      </c>
      <c r="H22" s="102">
        <v>60</v>
      </c>
      <c r="I22" s="101">
        <v>5.69</v>
      </c>
      <c r="J22" s="101">
        <v>341.4</v>
      </c>
    </row>
    <row r="23" spans="1:10" ht="24" customHeight="1" x14ac:dyDescent="0.2">
      <c r="A23" s="104" t="s">
        <v>215</v>
      </c>
      <c r="B23" s="105" t="s">
        <v>395</v>
      </c>
      <c r="C23" s="104" t="s">
        <v>30</v>
      </c>
      <c r="D23" s="104" t="s">
        <v>394</v>
      </c>
      <c r="E23" s="149" t="s">
        <v>212</v>
      </c>
      <c r="F23" s="149"/>
      <c r="G23" s="103" t="s">
        <v>22</v>
      </c>
      <c r="H23" s="102">
        <v>4</v>
      </c>
      <c r="I23" s="101">
        <v>5.5</v>
      </c>
      <c r="J23" s="101">
        <v>22</v>
      </c>
    </row>
    <row r="24" spans="1:10" ht="24" customHeight="1" x14ac:dyDescent="0.2">
      <c r="A24" s="104" t="s">
        <v>215</v>
      </c>
      <c r="B24" s="105" t="s">
        <v>393</v>
      </c>
      <c r="C24" s="104" t="s">
        <v>30</v>
      </c>
      <c r="D24" s="104" t="s">
        <v>392</v>
      </c>
      <c r="E24" s="149" t="s">
        <v>212</v>
      </c>
      <c r="F24" s="149"/>
      <c r="G24" s="103" t="s">
        <v>22</v>
      </c>
      <c r="H24" s="102">
        <v>2</v>
      </c>
      <c r="I24" s="101">
        <v>3.07</v>
      </c>
      <c r="J24" s="101">
        <v>6.14</v>
      </c>
    </row>
    <row r="25" spans="1:10" ht="24" customHeight="1" x14ac:dyDescent="0.2">
      <c r="A25" s="104" t="s">
        <v>215</v>
      </c>
      <c r="B25" s="105" t="s">
        <v>391</v>
      </c>
      <c r="C25" s="104" t="s">
        <v>30</v>
      </c>
      <c r="D25" s="104" t="s">
        <v>390</v>
      </c>
      <c r="E25" s="149" t="s">
        <v>212</v>
      </c>
      <c r="F25" s="149"/>
      <c r="G25" s="103" t="s">
        <v>53</v>
      </c>
      <c r="H25" s="102">
        <v>6</v>
      </c>
      <c r="I25" s="101">
        <v>5.46</v>
      </c>
      <c r="J25" s="101">
        <v>32.76</v>
      </c>
    </row>
    <row r="26" spans="1:10" ht="24" customHeight="1" x14ac:dyDescent="0.2">
      <c r="A26" s="104" t="s">
        <v>215</v>
      </c>
      <c r="B26" s="105" t="s">
        <v>389</v>
      </c>
      <c r="C26" s="104" t="s">
        <v>30</v>
      </c>
      <c r="D26" s="104" t="s">
        <v>388</v>
      </c>
      <c r="E26" s="149" t="s">
        <v>212</v>
      </c>
      <c r="F26" s="149"/>
      <c r="G26" s="103" t="s">
        <v>22</v>
      </c>
      <c r="H26" s="102">
        <v>2</v>
      </c>
      <c r="I26" s="101">
        <v>1.22</v>
      </c>
      <c r="J26" s="101">
        <v>2.44</v>
      </c>
    </row>
    <row r="27" spans="1:10" ht="24" customHeight="1" x14ac:dyDescent="0.2">
      <c r="A27" s="104" t="s">
        <v>215</v>
      </c>
      <c r="B27" s="105" t="s">
        <v>387</v>
      </c>
      <c r="C27" s="104" t="s">
        <v>30</v>
      </c>
      <c r="D27" s="104" t="s">
        <v>386</v>
      </c>
      <c r="E27" s="149" t="s">
        <v>212</v>
      </c>
      <c r="F27" s="149"/>
      <c r="G27" s="103" t="s">
        <v>22</v>
      </c>
      <c r="H27" s="102">
        <v>1</v>
      </c>
      <c r="I27" s="101">
        <v>37.4</v>
      </c>
      <c r="J27" s="101">
        <v>37.4</v>
      </c>
    </row>
    <row r="28" spans="1:10" ht="24" customHeight="1" x14ac:dyDescent="0.2">
      <c r="A28" s="104" t="s">
        <v>215</v>
      </c>
      <c r="B28" s="105" t="s">
        <v>385</v>
      </c>
      <c r="C28" s="104" t="s">
        <v>30</v>
      </c>
      <c r="D28" s="104" t="s">
        <v>384</v>
      </c>
      <c r="E28" s="149" t="s">
        <v>212</v>
      </c>
      <c r="F28" s="149"/>
      <c r="G28" s="103" t="s">
        <v>22</v>
      </c>
      <c r="H28" s="102">
        <v>1</v>
      </c>
      <c r="I28" s="101">
        <v>40.51</v>
      </c>
      <c r="J28" s="101">
        <v>40.51</v>
      </c>
    </row>
    <row r="29" spans="1:10" ht="26.1" customHeight="1" x14ac:dyDescent="0.2">
      <c r="A29" s="104" t="s">
        <v>215</v>
      </c>
      <c r="B29" s="105" t="s">
        <v>383</v>
      </c>
      <c r="C29" s="104" t="s">
        <v>30</v>
      </c>
      <c r="D29" s="104" t="s">
        <v>382</v>
      </c>
      <c r="E29" s="149" t="s">
        <v>212</v>
      </c>
      <c r="F29" s="149"/>
      <c r="G29" s="103" t="s">
        <v>22</v>
      </c>
      <c r="H29" s="102">
        <v>1</v>
      </c>
      <c r="I29" s="101">
        <v>503.46</v>
      </c>
      <c r="J29" s="101">
        <v>503.46</v>
      </c>
    </row>
    <row r="30" spans="1:10" ht="24" customHeight="1" x14ac:dyDescent="0.2">
      <c r="A30" s="104" t="s">
        <v>215</v>
      </c>
      <c r="B30" s="105" t="s">
        <v>381</v>
      </c>
      <c r="C30" s="104" t="s">
        <v>30</v>
      </c>
      <c r="D30" s="104" t="s">
        <v>380</v>
      </c>
      <c r="E30" s="149" t="s">
        <v>212</v>
      </c>
      <c r="F30" s="149"/>
      <c r="G30" s="103" t="s">
        <v>22</v>
      </c>
      <c r="H30" s="102">
        <v>1</v>
      </c>
      <c r="I30" s="101">
        <v>272.39999999999998</v>
      </c>
      <c r="J30" s="101">
        <v>272.39999999999998</v>
      </c>
    </row>
    <row r="31" spans="1:10" x14ac:dyDescent="0.2">
      <c r="A31" s="89"/>
      <c r="B31" s="89"/>
      <c r="C31" s="89"/>
      <c r="D31" s="89"/>
      <c r="E31" s="89" t="s">
        <v>196</v>
      </c>
      <c r="F31" s="88">
        <v>0</v>
      </c>
      <c r="G31" s="89" t="s">
        <v>195</v>
      </c>
      <c r="H31" s="88">
        <v>0</v>
      </c>
      <c r="I31" s="89" t="s">
        <v>194</v>
      </c>
      <c r="J31" s="88">
        <v>0</v>
      </c>
    </row>
    <row r="32" spans="1:10" ht="30" customHeight="1" thickBot="1" x14ac:dyDescent="0.25">
      <c r="A32" s="57"/>
      <c r="B32" s="57"/>
      <c r="C32" s="57"/>
      <c r="D32" s="57"/>
      <c r="E32" s="57"/>
      <c r="F32" s="57"/>
      <c r="G32" s="57" t="s">
        <v>193</v>
      </c>
      <c r="H32" s="87">
        <v>1</v>
      </c>
      <c r="I32" s="57" t="s">
        <v>192</v>
      </c>
      <c r="J32" s="84">
        <v>1308.2</v>
      </c>
    </row>
    <row r="33" spans="1:10" ht="0.95" customHeight="1" thickTop="1" x14ac:dyDescent="0.2">
      <c r="A33" s="86"/>
      <c r="B33" s="86"/>
      <c r="C33" s="86"/>
      <c r="D33" s="86"/>
      <c r="E33" s="86"/>
      <c r="F33" s="86"/>
      <c r="G33" s="86"/>
      <c r="H33" s="86"/>
      <c r="I33" s="86"/>
      <c r="J33" s="86"/>
    </row>
    <row r="34" spans="1:10" ht="18" customHeight="1" x14ac:dyDescent="0.2">
      <c r="A34" s="49" t="s">
        <v>32</v>
      </c>
      <c r="B34" s="50" t="s">
        <v>6</v>
      </c>
      <c r="C34" s="49" t="s">
        <v>7</v>
      </c>
      <c r="D34" s="49" t="s">
        <v>8</v>
      </c>
      <c r="E34" s="150" t="s">
        <v>203</v>
      </c>
      <c r="F34" s="150"/>
      <c r="G34" s="100" t="s">
        <v>9</v>
      </c>
      <c r="H34" s="50" t="s">
        <v>10</v>
      </c>
      <c r="I34" s="50" t="s">
        <v>11</v>
      </c>
      <c r="J34" s="50" t="s">
        <v>12</v>
      </c>
    </row>
    <row r="35" spans="1:10" ht="51.95" customHeight="1" x14ac:dyDescent="0.2">
      <c r="A35" s="98" t="s">
        <v>202</v>
      </c>
      <c r="B35" s="99" t="s">
        <v>33</v>
      </c>
      <c r="C35" s="98" t="s">
        <v>34</v>
      </c>
      <c r="D35" s="98" t="s">
        <v>35</v>
      </c>
      <c r="E35" s="151" t="s">
        <v>379</v>
      </c>
      <c r="F35" s="151"/>
      <c r="G35" s="97" t="s">
        <v>36</v>
      </c>
      <c r="H35" s="96">
        <v>1</v>
      </c>
      <c r="I35" s="95">
        <v>469.48</v>
      </c>
      <c r="J35" s="95">
        <v>469.48</v>
      </c>
    </row>
    <row r="36" spans="1:10" ht="15" customHeight="1" x14ac:dyDescent="0.2">
      <c r="A36" s="150" t="s">
        <v>378</v>
      </c>
      <c r="B36" s="154" t="s">
        <v>6</v>
      </c>
      <c r="C36" s="150" t="s">
        <v>7</v>
      </c>
      <c r="D36" s="150" t="s">
        <v>377</v>
      </c>
      <c r="E36" s="153" t="s">
        <v>376</v>
      </c>
      <c r="F36" s="154"/>
      <c r="G36" s="153" t="s">
        <v>375</v>
      </c>
      <c r="H36" s="154"/>
      <c r="I36" s="154" t="s">
        <v>370</v>
      </c>
      <c r="J36" s="154" t="s">
        <v>356</v>
      </c>
    </row>
    <row r="37" spans="1:10" ht="15" customHeight="1" x14ac:dyDescent="0.2">
      <c r="A37" s="154"/>
      <c r="B37" s="154"/>
      <c r="C37" s="154"/>
      <c r="D37" s="154"/>
      <c r="E37" s="50" t="s">
        <v>374</v>
      </c>
      <c r="F37" s="50" t="s">
        <v>373</v>
      </c>
      <c r="G37" s="50" t="s">
        <v>374</v>
      </c>
      <c r="H37" s="50" t="s">
        <v>373</v>
      </c>
      <c r="I37" s="154"/>
      <c r="J37" s="154"/>
    </row>
    <row r="38" spans="1:10" ht="20.100000000000001" customHeight="1" x14ac:dyDescent="0.2">
      <c r="A38" s="143"/>
      <c r="B38" s="143"/>
      <c r="C38" s="143"/>
      <c r="D38" s="143"/>
      <c r="E38" s="143"/>
      <c r="F38" s="143" t="s">
        <v>372</v>
      </c>
      <c r="G38" s="143"/>
      <c r="H38" s="143"/>
      <c r="I38" s="143"/>
      <c r="J38" s="84">
        <v>0</v>
      </c>
    </row>
    <row r="39" spans="1:10" ht="20.100000000000001" customHeight="1" x14ac:dyDescent="0.2">
      <c r="A39" s="49" t="s">
        <v>371</v>
      </c>
      <c r="B39" s="50" t="s">
        <v>6</v>
      </c>
      <c r="C39" s="49" t="s">
        <v>7</v>
      </c>
      <c r="D39" s="49" t="s">
        <v>216</v>
      </c>
      <c r="E39" s="50"/>
      <c r="F39" s="154"/>
      <c r="G39" s="154" t="s">
        <v>359</v>
      </c>
      <c r="H39" s="154" t="s">
        <v>358</v>
      </c>
      <c r="I39" s="154" t="s">
        <v>370</v>
      </c>
      <c r="J39" s="50" t="s">
        <v>356</v>
      </c>
    </row>
    <row r="40" spans="1:10" ht="20.100000000000001" customHeight="1" x14ac:dyDescent="0.2">
      <c r="A40" s="143"/>
      <c r="B40" s="143"/>
      <c r="C40" s="143"/>
      <c r="D40" s="143"/>
      <c r="E40" s="143"/>
      <c r="F40" s="143" t="s">
        <v>369</v>
      </c>
      <c r="G40" s="143"/>
      <c r="H40" s="143"/>
      <c r="I40" s="143"/>
      <c r="J40" s="84">
        <v>0</v>
      </c>
    </row>
    <row r="41" spans="1:10" ht="20.100000000000001" customHeight="1" x14ac:dyDescent="0.2">
      <c r="A41" s="143"/>
      <c r="B41" s="143"/>
      <c r="C41" s="143"/>
      <c r="D41" s="143"/>
      <c r="E41" s="143"/>
      <c r="F41" s="143" t="s">
        <v>368</v>
      </c>
      <c r="G41" s="143"/>
      <c r="H41" s="143"/>
      <c r="I41" s="143"/>
      <c r="J41" s="84">
        <v>0</v>
      </c>
    </row>
    <row r="42" spans="1:10" ht="20.100000000000001" customHeight="1" x14ac:dyDescent="0.2">
      <c r="A42" s="143"/>
      <c r="B42" s="143"/>
      <c r="C42" s="143"/>
      <c r="D42" s="143"/>
      <c r="E42" s="143"/>
      <c r="F42" s="143" t="s">
        <v>367</v>
      </c>
      <c r="G42" s="143"/>
      <c r="H42" s="143"/>
      <c r="I42" s="143"/>
      <c r="J42" s="84">
        <v>1</v>
      </c>
    </row>
    <row r="43" spans="1:10" ht="20.100000000000001" customHeight="1" x14ac:dyDescent="0.2">
      <c r="A43" s="143"/>
      <c r="B43" s="143"/>
      <c r="C43" s="143"/>
      <c r="D43" s="143"/>
      <c r="E43" s="143"/>
      <c r="F43" s="143" t="s">
        <v>366</v>
      </c>
      <c r="G43" s="143"/>
      <c r="H43" s="143"/>
      <c r="I43" s="143"/>
      <c r="J43" s="84">
        <v>0</v>
      </c>
    </row>
    <row r="44" spans="1:10" ht="30" customHeight="1" x14ac:dyDescent="0.2">
      <c r="A44" s="49" t="s">
        <v>365</v>
      </c>
      <c r="B44" s="50" t="s">
        <v>7</v>
      </c>
      <c r="C44" s="49" t="s">
        <v>6</v>
      </c>
      <c r="D44" s="49" t="s">
        <v>212</v>
      </c>
      <c r="E44" s="50"/>
      <c r="F44" s="50"/>
      <c r="G44" s="50" t="s">
        <v>359</v>
      </c>
      <c r="H44" s="50" t="s">
        <v>358</v>
      </c>
      <c r="I44" s="50" t="s">
        <v>357</v>
      </c>
      <c r="J44" s="50" t="s">
        <v>356</v>
      </c>
    </row>
    <row r="45" spans="1:10" ht="51.95" customHeight="1" x14ac:dyDescent="0.2">
      <c r="A45" s="104" t="s">
        <v>215</v>
      </c>
      <c r="B45" s="105" t="s">
        <v>34</v>
      </c>
      <c r="C45" s="104" t="s">
        <v>364</v>
      </c>
      <c r="D45" s="104" t="s">
        <v>363</v>
      </c>
      <c r="E45" s="104"/>
      <c r="F45" s="104"/>
      <c r="G45" s="103" t="s">
        <v>36</v>
      </c>
      <c r="H45" s="101">
        <v>84.78</v>
      </c>
      <c r="I45" s="102">
        <v>1</v>
      </c>
      <c r="J45" s="101">
        <v>84.78</v>
      </c>
    </row>
    <row r="46" spans="1:10" ht="20.100000000000001" customHeight="1" x14ac:dyDescent="0.2">
      <c r="A46" s="143"/>
      <c r="B46" s="143"/>
      <c r="C46" s="143"/>
      <c r="D46" s="143"/>
      <c r="E46" s="143"/>
      <c r="F46" s="143" t="s">
        <v>362</v>
      </c>
      <c r="G46" s="143"/>
      <c r="H46" s="143"/>
      <c r="I46" s="143"/>
      <c r="J46" s="84">
        <v>84.78</v>
      </c>
    </row>
    <row r="47" spans="1:10" ht="30" customHeight="1" x14ac:dyDescent="0.2">
      <c r="A47" s="49" t="s">
        <v>361</v>
      </c>
      <c r="B47" s="50" t="s">
        <v>7</v>
      </c>
      <c r="C47" s="49" t="s">
        <v>6</v>
      </c>
      <c r="D47" s="49" t="s">
        <v>360</v>
      </c>
      <c r="E47" s="50"/>
      <c r="F47" s="50"/>
      <c r="G47" s="50" t="s">
        <v>359</v>
      </c>
      <c r="H47" s="50" t="s">
        <v>358</v>
      </c>
      <c r="I47" s="50" t="s">
        <v>357</v>
      </c>
      <c r="J47" s="50" t="s">
        <v>356</v>
      </c>
    </row>
    <row r="48" spans="1:10" ht="51.95" customHeight="1" x14ac:dyDescent="0.2">
      <c r="A48" s="93" t="s">
        <v>351</v>
      </c>
      <c r="B48" s="94" t="s">
        <v>34</v>
      </c>
      <c r="C48" s="93" t="s">
        <v>355</v>
      </c>
      <c r="D48" s="93" t="s">
        <v>354</v>
      </c>
      <c r="E48" s="93"/>
      <c r="F48" s="93"/>
      <c r="G48" s="92" t="s">
        <v>36</v>
      </c>
      <c r="H48" s="90">
        <v>365.68</v>
      </c>
      <c r="I48" s="91">
        <v>1</v>
      </c>
      <c r="J48" s="90">
        <v>365.68</v>
      </c>
    </row>
    <row r="49" spans="1:10" ht="26.1" customHeight="1" x14ac:dyDescent="0.2">
      <c r="A49" s="93" t="s">
        <v>351</v>
      </c>
      <c r="B49" s="94" t="s">
        <v>34</v>
      </c>
      <c r="C49" s="93" t="s">
        <v>353</v>
      </c>
      <c r="D49" s="93" t="s">
        <v>352</v>
      </c>
      <c r="E49" s="93"/>
      <c r="F49" s="93"/>
      <c r="G49" s="92" t="s">
        <v>348</v>
      </c>
      <c r="H49" s="90">
        <v>32.44</v>
      </c>
      <c r="I49" s="91">
        <v>0.29333330000000002</v>
      </c>
      <c r="J49" s="90">
        <v>9.51</v>
      </c>
    </row>
    <row r="50" spans="1:10" ht="24" customHeight="1" x14ac:dyDescent="0.2">
      <c r="A50" s="93" t="s">
        <v>351</v>
      </c>
      <c r="B50" s="94" t="s">
        <v>34</v>
      </c>
      <c r="C50" s="93" t="s">
        <v>350</v>
      </c>
      <c r="D50" s="93" t="s">
        <v>349</v>
      </c>
      <c r="E50" s="93"/>
      <c r="F50" s="93"/>
      <c r="G50" s="92" t="s">
        <v>348</v>
      </c>
      <c r="H50" s="90">
        <v>32.44</v>
      </c>
      <c r="I50" s="91">
        <v>0.29333330000000002</v>
      </c>
      <c r="J50" s="90">
        <v>9.51</v>
      </c>
    </row>
    <row r="51" spans="1:10" ht="20.100000000000001" customHeight="1" x14ac:dyDescent="0.2">
      <c r="A51" s="143"/>
      <c r="B51" s="143"/>
      <c r="C51" s="143"/>
      <c r="D51" s="143"/>
      <c r="E51" s="143"/>
      <c r="F51" s="143" t="s">
        <v>347</v>
      </c>
      <c r="G51" s="143"/>
      <c r="H51" s="143"/>
      <c r="I51" s="143"/>
      <c r="J51" s="84">
        <v>384.7</v>
      </c>
    </row>
    <row r="52" spans="1:10" x14ac:dyDescent="0.2">
      <c r="A52" s="89"/>
      <c r="B52" s="89"/>
      <c r="C52" s="89"/>
      <c r="D52" s="89"/>
      <c r="E52" s="89" t="s">
        <v>196</v>
      </c>
      <c r="F52" s="88">
        <v>112.27649242776178</v>
      </c>
      <c r="G52" s="89" t="s">
        <v>195</v>
      </c>
      <c r="H52" s="88">
        <v>129.41</v>
      </c>
      <c r="I52" s="89" t="s">
        <v>194</v>
      </c>
      <c r="J52" s="88">
        <v>241.68637768601496</v>
      </c>
    </row>
    <row r="53" spans="1:10" ht="30" customHeight="1" thickBot="1" x14ac:dyDescent="0.25">
      <c r="A53" s="57"/>
      <c r="B53" s="57"/>
      <c r="C53" s="57"/>
      <c r="D53" s="57"/>
      <c r="E53" s="57"/>
      <c r="F53" s="57"/>
      <c r="G53" s="57" t="s">
        <v>193</v>
      </c>
      <c r="H53" s="87">
        <v>1</v>
      </c>
      <c r="I53" s="57" t="s">
        <v>192</v>
      </c>
      <c r="J53" s="84">
        <v>469.48</v>
      </c>
    </row>
    <row r="54" spans="1:10" ht="0.95" customHeight="1" thickTop="1" x14ac:dyDescent="0.2">
      <c r="A54" s="86"/>
      <c r="B54" s="86"/>
      <c r="C54" s="86"/>
      <c r="D54" s="86"/>
      <c r="E54" s="86"/>
      <c r="F54" s="86"/>
      <c r="G54" s="86"/>
      <c r="H54" s="86"/>
      <c r="I54" s="86"/>
      <c r="J54" s="86"/>
    </row>
    <row r="55" spans="1:10" ht="18" customHeight="1" x14ac:dyDescent="0.2">
      <c r="A55" s="49" t="s">
        <v>37</v>
      </c>
      <c r="B55" s="50" t="s">
        <v>6</v>
      </c>
      <c r="C55" s="49" t="s">
        <v>7</v>
      </c>
      <c r="D55" s="49" t="s">
        <v>8</v>
      </c>
      <c r="E55" s="150" t="s">
        <v>203</v>
      </c>
      <c r="F55" s="150"/>
      <c r="G55" s="100" t="s">
        <v>9</v>
      </c>
      <c r="H55" s="50" t="s">
        <v>10</v>
      </c>
      <c r="I55" s="50" t="s">
        <v>11</v>
      </c>
      <c r="J55" s="50" t="s">
        <v>12</v>
      </c>
    </row>
    <row r="56" spans="1:10" ht="24" customHeight="1" x14ac:dyDescent="0.2">
      <c r="A56" s="98" t="s">
        <v>202</v>
      </c>
      <c r="B56" s="99" t="s">
        <v>38</v>
      </c>
      <c r="C56" s="98" t="s">
        <v>25</v>
      </c>
      <c r="D56" s="98" t="s">
        <v>39</v>
      </c>
      <c r="E56" s="151" t="s">
        <v>346</v>
      </c>
      <c r="F56" s="151"/>
      <c r="G56" s="97" t="s">
        <v>40</v>
      </c>
      <c r="H56" s="96">
        <v>1</v>
      </c>
      <c r="I56" s="95">
        <v>99.75</v>
      </c>
      <c r="J56" s="95">
        <v>99.75</v>
      </c>
    </row>
    <row r="57" spans="1:10" ht="26.1" customHeight="1" x14ac:dyDescent="0.2">
      <c r="A57" s="104" t="s">
        <v>215</v>
      </c>
      <c r="B57" s="105" t="s">
        <v>345</v>
      </c>
      <c r="C57" s="104" t="s">
        <v>74</v>
      </c>
      <c r="D57" s="104" t="s">
        <v>344</v>
      </c>
      <c r="E57" s="149" t="s">
        <v>212</v>
      </c>
      <c r="F57" s="149"/>
      <c r="G57" s="103" t="s">
        <v>22</v>
      </c>
      <c r="H57" s="102">
        <v>1.05</v>
      </c>
      <c r="I57" s="101">
        <v>95</v>
      </c>
      <c r="J57" s="101">
        <v>99.75</v>
      </c>
    </row>
    <row r="58" spans="1:10" x14ac:dyDescent="0.2">
      <c r="A58" s="89"/>
      <c r="B58" s="89"/>
      <c r="C58" s="89"/>
      <c r="D58" s="89"/>
      <c r="E58" s="89" t="s">
        <v>196</v>
      </c>
      <c r="F58" s="88">
        <v>0</v>
      </c>
      <c r="G58" s="89" t="s">
        <v>195</v>
      </c>
      <c r="H58" s="88">
        <v>0</v>
      </c>
      <c r="I58" s="89" t="s">
        <v>194</v>
      </c>
      <c r="J58" s="88">
        <v>0</v>
      </c>
    </row>
    <row r="59" spans="1:10" ht="30" customHeight="1" thickBot="1" x14ac:dyDescent="0.25">
      <c r="A59" s="57"/>
      <c r="B59" s="57"/>
      <c r="C59" s="57"/>
      <c r="D59" s="57"/>
      <c r="E59" s="57"/>
      <c r="F59" s="57"/>
      <c r="G59" s="57" t="s">
        <v>193</v>
      </c>
      <c r="H59" s="87">
        <v>6</v>
      </c>
      <c r="I59" s="57" t="s">
        <v>192</v>
      </c>
      <c r="J59" s="84">
        <v>598.5</v>
      </c>
    </row>
    <row r="60" spans="1:10" ht="0.95" customHeight="1" thickTop="1" x14ac:dyDescent="0.2">
      <c r="A60" s="86"/>
      <c r="B60" s="86"/>
      <c r="C60" s="86"/>
      <c r="D60" s="86"/>
      <c r="E60" s="86"/>
      <c r="F60" s="86"/>
      <c r="G60" s="86"/>
      <c r="H60" s="86"/>
      <c r="I60" s="86"/>
      <c r="J60" s="86"/>
    </row>
    <row r="61" spans="1:10" ht="24" customHeight="1" x14ac:dyDescent="0.2">
      <c r="A61" s="52" t="s">
        <v>41</v>
      </c>
      <c r="B61" s="52"/>
      <c r="C61" s="52"/>
      <c r="D61" s="52" t="s">
        <v>42</v>
      </c>
      <c r="E61" s="52"/>
      <c r="F61" s="148"/>
      <c r="G61" s="148"/>
      <c r="H61" s="51"/>
      <c r="I61" s="52"/>
      <c r="J61" s="53">
        <v>221.7</v>
      </c>
    </row>
    <row r="62" spans="1:10" ht="18" customHeight="1" x14ac:dyDescent="0.2">
      <c r="A62" s="49" t="s">
        <v>43</v>
      </c>
      <c r="B62" s="50" t="s">
        <v>6</v>
      </c>
      <c r="C62" s="49" t="s">
        <v>7</v>
      </c>
      <c r="D62" s="49" t="s">
        <v>8</v>
      </c>
      <c r="E62" s="150" t="s">
        <v>203</v>
      </c>
      <c r="F62" s="150"/>
      <c r="G62" s="100" t="s">
        <v>9</v>
      </c>
      <c r="H62" s="50" t="s">
        <v>10</v>
      </c>
      <c r="I62" s="50" t="s">
        <v>11</v>
      </c>
      <c r="J62" s="50" t="s">
        <v>12</v>
      </c>
    </row>
    <row r="63" spans="1:10" ht="39" customHeight="1" x14ac:dyDescent="0.2">
      <c r="A63" s="98" t="s">
        <v>202</v>
      </c>
      <c r="B63" s="99" t="s">
        <v>44</v>
      </c>
      <c r="C63" s="98" t="s">
        <v>45</v>
      </c>
      <c r="D63" s="98" t="s">
        <v>46</v>
      </c>
      <c r="E63" s="151">
        <v>2.09</v>
      </c>
      <c r="F63" s="151"/>
      <c r="G63" s="97" t="s">
        <v>40</v>
      </c>
      <c r="H63" s="96">
        <v>1</v>
      </c>
      <c r="I63" s="95">
        <v>7.39</v>
      </c>
      <c r="J63" s="95">
        <v>7.39</v>
      </c>
    </row>
    <row r="64" spans="1:10" ht="24" customHeight="1" x14ac:dyDescent="0.2">
      <c r="A64" s="104" t="s">
        <v>215</v>
      </c>
      <c r="B64" s="105" t="s">
        <v>218</v>
      </c>
      <c r="C64" s="104" t="s">
        <v>81</v>
      </c>
      <c r="D64" s="104" t="s">
        <v>217</v>
      </c>
      <c r="E64" s="149" t="s">
        <v>216</v>
      </c>
      <c r="F64" s="149"/>
      <c r="G64" s="103" t="s">
        <v>204</v>
      </c>
      <c r="H64" s="102">
        <v>0.25</v>
      </c>
      <c r="I64" s="101">
        <v>19.350000000000001</v>
      </c>
      <c r="J64" s="101">
        <v>4.83</v>
      </c>
    </row>
    <row r="65" spans="1:10" ht="39" customHeight="1" x14ac:dyDescent="0.2">
      <c r="A65" s="104" t="s">
        <v>215</v>
      </c>
      <c r="B65" s="105" t="s">
        <v>343</v>
      </c>
      <c r="C65" s="104" t="s">
        <v>45</v>
      </c>
      <c r="D65" s="104" t="s">
        <v>342</v>
      </c>
      <c r="E65" s="149" t="s">
        <v>212</v>
      </c>
      <c r="F65" s="149"/>
      <c r="G65" s="103" t="s">
        <v>204</v>
      </c>
      <c r="H65" s="102">
        <v>3.3E-3</v>
      </c>
      <c r="I65" s="101">
        <v>288.18</v>
      </c>
      <c r="J65" s="101">
        <v>0.95</v>
      </c>
    </row>
    <row r="66" spans="1:10" ht="26.1" customHeight="1" x14ac:dyDescent="0.2">
      <c r="A66" s="104" t="s">
        <v>215</v>
      </c>
      <c r="B66" s="105" t="s">
        <v>341</v>
      </c>
      <c r="C66" s="104" t="s">
        <v>45</v>
      </c>
      <c r="D66" s="104" t="s">
        <v>340</v>
      </c>
      <c r="E66" s="149" t="s">
        <v>212</v>
      </c>
      <c r="F66" s="149"/>
      <c r="G66" s="103" t="s">
        <v>204</v>
      </c>
      <c r="H66" s="102">
        <v>7.7999999999999996E-3</v>
      </c>
      <c r="I66" s="101">
        <v>206.95</v>
      </c>
      <c r="J66" s="101">
        <v>1.61</v>
      </c>
    </row>
    <row r="67" spans="1:10" x14ac:dyDescent="0.2">
      <c r="A67" s="89"/>
      <c r="B67" s="89"/>
      <c r="C67" s="89"/>
      <c r="D67" s="89"/>
      <c r="E67" s="89" t="s">
        <v>196</v>
      </c>
      <c r="F67" s="88">
        <v>2.2437982000000001</v>
      </c>
      <c r="G67" s="89" t="s">
        <v>195</v>
      </c>
      <c r="H67" s="88">
        <v>2.59</v>
      </c>
      <c r="I67" s="89" t="s">
        <v>194</v>
      </c>
      <c r="J67" s="88">
        <v>4.83</v>
      </c>
    </row>
    <row r="68" spans="1:10" ht="30" customHeight="1" thickBot="1" x14ac:dyDescent="0.25">
      <c r="A68" s="57"/>
      <c r="B68" s="57"/>
      <c r="C68" s="57"/>
      <c r="D68" s="57"/>
      <c r="E68" s="57"/>
      <c r="F68" s="57"/>
      <c r="G68" s="57" t="s">
        <v>193</v>
      </c>
      <c r="H68" s="87">
        <v>30</v>
      </c>
      <c r="I68" s="57" t="s">
        <v>192</v>
      </c>
      <c r="J68" s="84">
        <v>221.7</v>
      </c>
    </row>
    <row r="69" spans="1:10" ht="0.95" customHeight="1" thickTop="1" x14ac:dyDescent="0.2">
      <c r="A69" s="86"/>
      <c r="B69" s="86"/>
      <c r="C69" s="86"/>
      <c r="D69" s="86"/>
      <c r="E69" s="86"/>
      <c r="F69" s="86"/>
      <c r="G69" s="86"/>
      <c r="H69" s="86"/>
      <c r="I69" s="86"/>
      <c r="J69" s="86"/>
    </row>
    <row r="70" spans="1:10" ht="24" customHeight="1" x14ac:dyDescent="0.2">
      <c r="A70" s="52" t="s">
        <v>47</v>
      </c>
      <c r="B70" s="52"/>
      <c r="C70" s="52"/>
      <c r="D70" s="52" t="s">
        <v>48</v>
      </c>
      <c r="E70" s="52"/>
      <c r="F70" s="148"/>
      <c r="G70" s="148"/>
      <c r="H70" s="51"/>
      <c r="I70" s="52"/>
      <c r="J70" s="53">
        <v>8923</v>
      </c>
    </row>
    <row r="71" spans="1:10" ht="18" customHeight="1" x14ac:dyDescent="0.2">
      <c r="A71" s="49" t="s">
        <v>49</v>
      </c>
      <c r="B71" s="50" t="s">
        <v>6</v>
      </c>
      <c r="C71" s="49" t="s">
        <v>7</v>
      </c>
      <c r="D71" s="49" t="s">
        <v>8</v>
      </c>
      <c r="E71" s="150" t="s">
        <v>203</v>
      </c>
      <c r="F71" s="150"/>
      <c r="G71" s="100" t="s">
        <v>9</v>
      </c>
      <c r="H71" s="50" t="s">
        <v>10</v>
      </c>
      <c r="I71" s="50" t="s">
        <v>11</v>
      </c>
      <c r="J71" s="50" t="s">
        <v>12</v>
      </c>
    </row>
    <row r="72" spans="1:10" ht="26.1" customHeight="1" x14ac:dyDescent="0.2">
      <c r="A72" s="98" t="s">
        <v>202</v>
      </c>
      <c r="B72" s="99" t="s">
        <v>50</v>
      </c>
      <c r="C72" s="98" t="s">
        <v>51</v>
      </c>
      <c r="D72" s="98" t="s">
        <v>52</v>
      </c>
      <c r="E72" s="151" t="s">
        <v>339</v>
      </c>
      <c r="F72" s="151"/>
      <c r="G72" s="97" t="s">
        <v>53</v>
      </c>
      <c r="H72" s="96">
        <v>1</v>
      </c>
      <c r="I72" s="95">
        <v>446.15</v>
      </c>
      <c r="J72" s="95">
        <v>446.15</v>
      </c>
    </row>
    <row r="73" spans="1:10" ht="24" customHeight="1" x14ac:dyDescent="0.2">
      <c r="A73" s="104" t="s">
        <v>215</v>
      </c>
      <c r="B73" s="105" t="s">
        <v>338</v>
      </c>
      <c r="C73" s="104" t="s">
        <v>51</v>
      </c>
      <c r="D73" s="104" t="s">
        <v>337</v>
      </c>
      <c r="E73" s="149" t="s">
        <v>212</v>
      </c>
      <c r="F73" s="149"/>
      <c r="G73" s="103" t="s">
        <v>22</v>
      </c>
      <c r="H73" s="102">
        <v>1</v>
      </c>
      <c r="I73" s="101">
        <v>446.15</v>
      </c>
      <c r="J73" s="101">
        <v>446.15</v>
      </c>
    </row>
    <row r="74" spans="1:10" x14ac:dyDescent="0.2">
      <c r="A74" s="89"/>
      <c r="B74" s="89"/>
      <c r="C74" s="89"/>
      <c r="D74" s="89"/>
      <c r="E74" s="89" t="s">
        <v>196</v>
      </c>
      <c r="F74" s="88">
        <v>0</v>
      </c>
      <c r="G74" s="89" t="s">
        <v>195</v>
      </c>
      <c r="H74" s="88">
        <v>0</v>
      </c>
      <c r="I74" s="89" t="s">
        <v>194</v>
      </c>
      <c r="J74" s="88">
        <v>0</v>
      </c>
    </row>
    <row r="75" spans="1:10" ht="30" customHeight="1" thickBot="1" x14ac:dyDescent="0.25">
      <c r="A75" s="57"/>
      <c r="B75" s="57"/>
      <c r="C75" s="57"/>
      <c r="D75" s="57"/>
      <c r="E75" s="57"/>
      <c r="F75" s="57"/>
      <c r="G75" s="57" t="s">
        <v>193</v>
      </c>
      <c r="H75" s="87">
        <v>20</v>
      </c>
      <c r="I75" s="57" t="s">
        <v>192</v>
      </c>
      <c r="J75" s="84">
        <v>8923</v>
      </c>
    </row>
    <row r="76" spans="1:10" ht="0.95" customHeight="1" thickTop="1" x14ac:dyDescent="0.2">
      <c r="A76" s="86"/>
      <c r="B76" s="86"/>
      <c r="C76" s="86"/>
      <c r="D76" s="86"/>
      <c r="E76" s="86"/>
      <c r="F76" s="86"/>
      <c r="G76" s="86"/>
      <c r="H76" s="86"/>
      <c r="I76" s="86"/>
      <c r="J76" s="86"/>
    </row>
    <row r="77" spans="1:10" ht="24" customHeight="1" x14ac:dyDescent="0.2">
      <c r="A77" s="52" t="s">
        <v>54</v>
      </c>
      <c r="B77" s="52"/>
      <c r="C77" s="52"/>
      <c r="D77" s="52" t="s">
        <v>55</v>
      </c>
      <c r="E77" s="52"/>
      <c r="F77" s="148"/>
      <c r="G77" s="148"/>
      <c r="H77" s="51"/>
      <c r="I77" s="52"/>
      <c r="J77" s="53">
        <v>2635.62</v>
      </c>
    </row>
    <row r="78" spans="1:10" ht="18" customHeight="1" x14ac:dyDescent="0.2">
      <c r="A78" s="49" t="s">
        <v>56</v>
      </c>
      <c r="B78" s="50" t="s">
        <v>6</v>
      </c>
      <c r="C78" s="49" t="s">
        <v>7</v>
      </c>
      <c r="D78" s="49" t="s">
        <v>8</v>
      </c>
      <c r="E78" s="150" t="s">
        <v>203</v>
      </c>
      <c r="F78" s="150"/>
      <c r="G78" s="100" t="s">
        <v>9</v>
      </c>
      <c r="H78" s="50" t="s">
        <v>10</v>
      </c>
      <c r="I78" s="50" t="s">
        <v>11</v>
      </c>
      <c r="J78" s="50" t="s">
        <v>12</v>
      </c>
    </row>
    <row r="79" spans="1:10" ht="26.1" customHeight="1" x14ac:dyDescent="0.2">
      <c r="A79" s="98" t="s">
        <v>202</v>
      </c>
      <c r="B79" s="99" t="s">
        <v>57</v>
      </c>
      <c r="C79" s="98" t="s">
        <v>58</v>
      </c>
      <c r="D79" s="98" t="s">
        <v>59</v>
      </c>
      <c r="E79" s="151">
        <v>11</v>
      </c>
      <c r="F79" s="151"/>
      <c r="G79" s="97" t="s">
        <v>22</v>
      </c>
      <c r="H79" s="96">
        <v>1</v>
      </c>
      <c r="I79" s="95">
        <v>1317.81</v>
      </c>
      <c r="J79" s="95">
        <v>1317.81</v>
      </c>
    </row>
    <row r="80" spans="1:10" ht="24" customHeight="1" x14ac:dyDescent="0.2">
      <c r="A80" s="93" t="s">
        <v>201</v>
      </c>
      <c r="B80" s="94" t="s">
        <v>336</v>
      </c>
      <c r="C80" s="93" t="s">
        <v>58</v>
      </c>
      <c r="D80" s="93" t="s">
        <v>335</v>
      </c>
      <c r="E80" s="152">
        <v>19</v>
      </c>
      <c r="F80" s="152"/>
      <c r="G80" s="92" t="s">
        <v>204</v>
      </c>
      <c r="H80" s="91">
        <v>12</v>
      </c>
      <c r="I80" s="90">
        <v>36.479999999999997</v>
      </c>
      <c r="J80" s="90">
        <v>437.76</v>
      </c>
    </row>
    <row r="81" spans="1:10" ht="24" customHeight="1" x14ac:dyDescent="0.2">
      <c r="A81" s="104" t="s">
        <v>215</v>
      </c>
      <c r="B81" s="105" t="s">
        <v>334</v>
      </c>
      <c r="C81" s="104" t="s">
        <v>81</v>
      </c>
      <c r="D81" s="104" t="s">
        <v>333</v>
      </c>
      <c r="E81" s="149" t="s">
        <v>216</v>
      </c>
      <c r="F81" s="149"/>
      <c r="G81" s="103" t="s">
        <v>204</v>
      </c>
      <c r="H81" s="102">
        <v>12</v>
      </c>
      <c r="I81" s="101">
        <v>22.43</v>
      </c>
      <c r="J81" s="101">
        <v>269.16000000000003</v>
      </c>
    </row>
    <row r="82" spans="1:10" ht="24" customHeight="1" x14ac:dyDescent="0.2">
      <c r="A82" s="104" t="s">
        <v>215</v>
      </c>
      <c r="B82" s="105" t="s">
        <v>263</v>
      </c>
      <c r="C82" s="104" t="s">
        <v>81</v>
      </c>
      <c r="D82" s="104" t="s">
        <v>262</v>
      </c>
      <c r="E82" s="149" t="s">
        <v>216</v>
      </c>
      <c r="F82" s="149"/>
      <c r="G82" s="103" t="s">
        <v>204</v>
      </c>
      <c r="H82" s="102">
        <v>14.25</v>
      </c>
      <c r="I82" s="101">
        <v>23.52</v>
      </c>
      <c r="J82" s="101">
        <v>335.16</v>
      </c>
    </row>
    <row r="83" spans="1:10" ht="24" customHeight="1" x14ac:dyDescent="0.2">
      <c r="A83" s="104" t="s">
        <v>215</v>
      </c>
      <c r="B83" s="105" t="s">
        <v>218</v>
      </c>
      <c r="C83" s="104" t="s">
        <v>81</v>
      </c>
      <c r="D83" s="104" t="s">
        <v>217</v>
      </c>
      <c r="E83" s="149" t="s">
        <v>216</v>
      </c>
      <c r="F83" s="149"/>
      <c r="G83" s="103" t="s">
        <v>204</v>
      </c>
      <c r="H83" s="102">
        <v>14.25</v>
      </c>
      <c r="I83" s="101">
        <v>19.350000000000001</v>
      </c>
      <c r="J83" s="101">
        <v>275.73</v>
      </c>
    </row>
    <row r="84" spans="1:10" x14ac:dyDescent="0.2">
      <c r="A84" s="89"/>
      <c r="B84" s="89"/>
      <c r="C84" s="89"/>
      <c r="D84" s="89"/>
      <c r="E84" s="89" t="s">
        <v>196</v>
      </c>
      <c r="F84" s="88">
        <v>408.83118089999999</v>
      </c>
      <c r="G84" s="89" t="s">
        <v>195</v>
      </c>
      <c r="H84" s="88">
        <v>471.22</v>
      </c>
      <c r="I84" s="89" t="s">
        <v>194</v>
      </c>
      <c r="J84" s="88">
        <v>880.05</v>
      </c>
    </row>
    <row r="85" spans="1:10" ht="30" customHeight="1" thickBot="1" x14ac:dyDescent="0.25">
      <c r="A85" s="57"/>
      <c r="B85" s="57"/>
      <c r="C85" s="57"/>
      <c r="D85" s="57"/>
      <c r="E85" s="57"/>
      <c r="F85" s="57"/>
      <c r="G85" s="57" t="s">
        <v>193</v>
      </c>
      <c r="H85" s="87">
        <v>2</v>
      </c>
      <c r="I85" s="57" t="s">
        <v>192</v>
      </c>
      <c r="J85" s="84">
        <v>2635.62</v>
      </c>
    </row>
    <row r="86" spans="1:10" ht="0.95" customHeight="1" thickTop="1" x14ac:dyDescent="0.2">
      <c r="A86" s="86"/>
      <c r="B86" s="86"/>
      <c r="C86" s="86"/>
      <c r="D86" s="86"/>
      <c r="E86" s="86"/>
      <c r="F86" s="86"/>
      <c r="G86" s="86"/>
      <c r="H86" s="86"/>
      <c r="I86" s="86"/>
      <c r="J86" s="86"/>
    </row>
    <row r="87" spans="1:10" ht="24" customHeight="1" x14ac:dyDescent="0.2">
      <c r="A87" s="52" t="s">
        <v>60</v>
      </c>
      <c r="B87" s="52"/>
      <c r="C87" s="52"/>
      <c r="D87" s="52" t="s">
        <v>61</v>
      </c>
      <c r="E87" s="52"/>
      <c r="F87" s="148"/>
      <c r="G87" s="148"/>
      <c r="H87" s="51"/>
      <c r="I87" s="52"/>
      <c r="J87" s="53">
        <v>50624.87</v>
      </c>
    </row>
    <row r="88" spans="1:10" ht="18" customHeight="1" x14ac:dyDescent="0.2">
      <c r="A88" s="49" t="s">
        <v>62</v>
      </c>
      <c r="B88" s="50" t="s">
        <v>6</v>
      </c>
      <c r="C88" s="49" t="s">
        <v>7</v>
      </c>
      <c r="D88" s="49" t="s">
        <v>8</v>
      </c>
      <c r="E88" s="150" t="s">
        <v>203</v>
      </c>
      <c r="F88" s="150"/>
      <c r="G88" s="100" t="s">
        <v>9</v>
      </c>
      <c r="H88" s="50" t="s">
        <v>10</v>
      </c>
      <c r="I88" s="50" t="s">
        <v>11</v>
      </c>
      <c r="J88" s="50" t="s">
        <v>12</v>
      </c>
    </row>
    <row r="89" spans="1:10" ht="65.099999999999994" customHeight="1" x14ac:dyDescent="0.2">
      <c r="A89" s="98" t="s">
        <v>202</v>
      </c>
      <c r="B89" s="99" t="s">
        <v>63</v>
      </c>
      <c r="C89" s="98" t="s">
        <v>25</v>
      </c>
      <c r="D89" s="98" t="s">
        <v>64</v>
      </c>
      <c r="E89" s="151" t="s">
        <v>289</v>
      </c>
      <c r="F89" s="151"/>
      <c r="G89" s="97" t="s">
        <v>65</v>
      </c>
      <c r="H89" s="96">
        <v>1</v>
      </c>
      <c r="I89" s="95">
        <v>24826.63</v>
      </c>
      <c r="J89" s="95">
        <v>24826.63</v>
      </c>
    </row>
    <row r="90" spans="1:10" ht="24" customHeight="1" x14ac:dyDescent="0.2">
      <c r="A90" s="93" t="s">
        <v>201</v>
      </c>
      <c r="B90" s="94" t="s">
        <v>332</v>
      </c>
      <c r="C90" s="93" t="s">
        <v>74</v>
      </c>
      <c r="D90" s="93" t="s">
        <v>331</v>
      </c>
      <c r="E90" s="152" t="s">
        <v>330</v>
      </c>
      <c r="F90" s="152"/>
      <c r="G90" s="92" t="s">
        <v>53</v>
      </c>
      <c r="H90" s="91">
        <v>5</v>
      </c>
      <c r="I90" s="90">
        <v>4224.93</v>
      </c>
      <c r="J90" s="90">
        <v>21124.65</v>
      </c>
    </row>
    <row r="91" spans="1:10" ht="26.1" customHeight="1" x14ac:dyDescent="0.2">
      <c r="A91" s="93" t="s">
        <v>201</v>
      </c>
      <c r="B91" s="94" t="s">
        <v>329</v>
      </c>
      <c r="C91" s="93" t="s">
        <v>51</v>
      </c>
      <c r="D91" s="93" t="s">
        <v>328</v>
      </c>
      <c r="E91" s="152" t="s">
        <v>327</v>
      </c>
      <c r="F91" s="152"/>
      <c r="G91" s="92" t="s">
        <v>69</v>
      </c>
      <c r="H91" s="91">
        <v>46</v>
      </c>
      <c r="I91" s="90">
        <v>61.03</v>
      </c>
      <c r="J91" s="90">
        <v>2807.38</v>
      </c>
    </row>
    <row r="92" spans="1:10" ht="26.1" customHeight="1" x14ac:dyDescent="0.2">
      <c r="A92" s="93" t="s">
        <v>201</v>
      </c>
      <c r="B92" s="94" t="s">
        <v>326</v>
      </c>
      <c r="C92" s="93" t="s">
        <v>74</v>
      </c>
      <c r="D92" s="93" t="s">
        <v>325</v>
      </c>
      <c r="E92" s="152" t="s">
        <v>324</v>
      </c>
      <c r="F92" s="152"/>
      <c r="G92" s="92" t="s">
        <v>22</v>
      </c>
      <c r="H92" s="91">
        <v>2</v>
      </c>
      <c r="I92" s="90">
        <v>169.67</v>
      </c>
      <c r="J92" s="90">
        <v>339.34</v>
      </c>
    </row>
    <row r="93" spans="1:10" ht="26.1" customHeight="1" x14ac:dyDescent="0.2">
      <c r="A93" s="93" t="s">
        <v>201</v>
      </c>
      <c r="B93" s="94" t="s">
        <v>323</v>
      </c>
      <c r="C93" s="93" t="s">
        <v>74</v>
      </c>
      <c r="D93" s="93" t="s">
        <v>322</v>
      </c>
      <c r="E93" s="152" t="s">
        <v>61</v>
      </c>
      <c r="F93" s="152"/>
      <c r="G93" s="92" t="s">
        <v>22</v>
      </c>
      <c r="H93" s="91">
        <v>8</v>
      </c>
      <c r="I93" s="90">
        <v>50.94</v>
      </c>
      <c r="J93" s="90">
        <v>407.52</v>
      </c>
    </row>
    <row r="94" spans="1:10" ht="24" customHeight="1" x14ac:dyDescent="0.2">
      <c r="A94" s="93" t="s">
        <v>201</v>
      </c>
      <c r="B94" s="94" t="s">
        <v>321</v>
      </c>
      <c r="C94" s="93" t="s">
        <v>74</v>
      </c>
      <c r="D94" s="93" t="s">
        <v>320</v>
      </c>
      <c r="E94" s="152" t="s">
        <v>319</v>
      </c>
      <c r="F94" s="152"/>
      <c r="G94" s="92" t="s">
        <v>22</v>
      </c>
      <c r="H94" s="91">
        <v>1</v>
      </c>
      <c r="I94" s="90">
        <v>76.14</v>
      </c>
      <c r="J94" s="90">
        <v>76.14</v>
      </c>
    </row>
    <row r="95" spans="1:10" ht="24" customHeight="1" x14ac:dyDescent="0.2">
      <c r="A95" s="93" t="s">
        <v>201</v>
      </c>
      <c r="B95" s="94" t="s">
        <v>318</v>
      </c>
      <c r="C95" s="93" t="s">
        <v>74</v>
      </c>
      <c r="D95" s="93" t="s">
        <v>317</v>
      </c>
      <c r="E95" s="152" t="s">
        <v>316</v>
      </c>
      <c r="F95" s="152"/>
      <c r="G95" s="92" t="s">
        <v>315</v>
      </c>
      <c r="H95" s="91">
        <v>8</v>
      </c>
      <c r="I95" s="90">
        <v>8.9499999999999993</v>
      </c>
      <c r="J95" s="90">
        <v>71.599999999999994</v>
      </c>
    </row>
    <row r="96" spans="1:10" x14ac:dyDescent="0.2">
      <c r="A96" s="89"/>
      <c r="B96" s="89"/>
      <c r="C96" s="89"/>
      <c r="D96" s="89"/>
      <c r="E96" s="89" t="s">
        <v>196</v>
      </c>
      <c r="F96" s="88">
        <v>638.64628819999996</v>
      </c>
      <c r="G96" s="89" t="s">
        <v>195</v>
      </c>
      <c r="H96" s="88">
        <v>736.1</v>
      </c>
      <c r="I96" s="89" t="s">
        <v>194</v>
      </c>
      <c r="J96" s="88">
        <v>1374.75</v>
      </c>
    </row>
    <row r="97" spans="1:10" ht="30" customHeight="1" thickBot="1" x14ac:dyDescent="0.25">
      <c r="A97" s="57"/>
      <c r="B97" s="57"/>
      <c r="C97" s="57"/>
      <c r="D97" s="57"/>
      <c r="E97" s="57"/>
      <c r="F97" s="57"/>
      <c r="G97" s="57" t="s">
        <v>193</v>
      </c>
      <c r="H97" s="87">
        <v>2</v>
      </c>
      <c r="I97" s="57" t="s">
        <v>192</v>
      </c>
      <c r="J97" s="84">
        <v>49653.26</v>
      </c>
    </row>
    <row r="98" spans="1:10" ht="0.95" customHeight="1" thickTop="1" x14ac:dyDescent="0.2">
      <c r="A98" s="86"/>
      <c r="B98" s="86"/>
      <c r="C98" s="86"/>
      <c r="D98" s="86"/>
      <c r="E98" s="86"/>
      <c r="F98" s="86"/>
      <c r="G98" s="86"/>
      <c r="H98" s="86"/>
      <c r="I98" s="86"/>
      <c r="J98" s="86"/>
    </row>
    <row r="99" spans="1:10" ht="18" customHeight="1" x14ac:dyDescent="0.2">
      <c r="A99" s="49" t="s">
        <v>66</v>
      </c>
      <c r="B99" s="50" t="s">
        <v>6</v>
      </c>
      <c r="C99" s="49" t="s">
        <v>7</v>
      </c>
      <c r="D99" s="49" t="s">
        <v>8</v>
      </c>
      <c r="E99" s="150" t="s">
        <v>203</v>
      </c>
      <c r="F99" s="150"/>
      <c r="G99" s="100" t="s">
        <v>9</v>
      </c>
      <c r="H99" s="50" t="s">
        <v>10</v>
      </c>
      <c r="I99" s="50" t="s">
        <v>11</v>
      </c>
      <c r="J99" s="50" t="s">
        <v>12</v>
      </c>
    </row>
    <row r="100" spans="1:10" ht="24" customHeight="1" x14ac:dyDescent="0.2">
      <c r="A100" s="98" t="s">
        <v>202</v>
      </c>
      <c r="B100" s="99" t="s">
        <v>67</v>
      </c>
      <c r="C100" s="98" t="s">
        <v>45</v>
      </c>
      <c r="D100" s="98" t="s">
        <v>68</v>
      </c>
      <c r="E100" s="151">
        <v>4.0199999999999996</v>
      </c>
      <c r="F100" s="151"/>
      <c r="G100" s="97" t="s">
        <v>69</v>
      </c>
      <c r="H100" s="96">
        <v>1</v>
      </c>
      <c r="I100" s="95">
        <v>2.33</v>
      </c>
      <c r="J100" s="95">
        <v>2.33</v>
      </c>
    </row>
    <row r="101" spans="1:10" ht="24" customHeight="1" x14ac:dyDescent="0.2">
      <c r="A101" s="104" t="s">
        <v>215</v>
      </c>
      <c r="B101" s="105" t="s">
        <v>270</v>
      </c>
      <c r="C101" s="104" t="s">
        <v>45</v>
      </c>
      <c r="D101" s="104" t="s">
        <v>124</v>
      </c>
      <c r="E101" s="149" t="s">
        <v>212</v>
      </c>
      <c r="F101" s="149"/>
      <c r="G101" s="103" t="s">
        <v>69</v>
      </c>
      <c r="H101" s="102">
        <v>1</v>
      </c>
      <c r="I101" s="101">
        <v>2.33</v>
      </c>
      <c r="J101" s="101">
        <v>2.33</v>
      </c>
    </row>
    <row r="102" spans="1:10" x14ac:dyDescent="0.2">
      <c r="A102" s="89"/>
      <c r="B102" s="89"/>
      <c r="C102" s="89"/>
      <c r="D102" s="89"/>
      <c r="E102" s="89" t="s">
        <v>196</v>
      </c>
      <c r="F102" s="88">
        <v>0</v>
      </c>
      <c r="G102" s="89" t="s">
        <v>195</v>
      </c>
      <c r="H102" s="88">
        <v>0</v>
      </c>
      <c r="I102" s="89" t="s">
        <v>194</v>
      </c>
      <c r="J102" s="88">
        <v>0</v>
      </c>
    </row>
    <row r="103" spans="1:10" ht="30" customHeight="1" thickBot="1" x14ac:dyDescent="0.25">
      <c r="A103" s="57"/>
      <c r="B103" s="57"/>
      <c r="C103" s="57"/>
      <c r="D103" s="57"/>
      <c r="E103" s="57"/>
      <c r="F103" s="57"/>
      <c r="G103" s="57" t="s">
        <v>193</v>
      </c>
      <c r="H103" s="87">
        <v>417</v>
      </c>
      <c r="I103" s="57" t="s">
        <v>192</v>
      </c>
      <c r="J103" s="84">
        <v>971.61</v>
      </c>
    </row>
    <row r="104" spans="1:10" ht="0.95" customHeight="1" thickTop="1" x14ac:dyDescent="0.2">
      <c r="A104" s="86"/>
      <c r="B104" s="86"/>
      <c r="C104" s="86"/>
      <c r="D104" s="86"/>
      <c r="E104" s="86"/>
      <c r="F104" s="86"/>
      <c r="G104" s="86"/>
      <c r="H104" s="86"/>
      <c r="I104" s="86"/>
      <c r="J104" s="86"/>
    </row>
    <row r="105" spans="1:10" ht="24" customHeight="1" x14ac:dyDescent="0.2">
      <c r="A105" s="52" t="s">
        <v>70</v>
      </c>
      <c r="B105" s="52"/>
      <c r="C105" s="52"/>
      <c r="D105" s="52" t="s">
        <v>71</v>
      </c>
      <c r="E105" s="52"/>
      <c r="F105" s="148"/>
      <c r="G105" s="148"/>
      <c r="H105" s="51"/>
      <c r="I105" s="52"/>
      <c r="J105" s="53">
        <v>159015.04000000001</v>
      </c>
    </row>
    <row r="106" spans="1:10" ht="18" customHeight="1" x14ac:dyDescent="0.2">
      <c r="A106" s="49" t="s">
        <v>72</v>
      </c>
      <c r="B106" s="50" t="s">
        <v>6</v>
      </c>
      <c r="C106" s="49" t="s">
        <v>7</v>
      </c>
      <c r="D106" s="49" t="s">
        <v>8</v>
      </c>
      <c r="E106" s="150" t="s">
        <v>203</v>
      </c>
      <c r="F106" s="150"/>
      <c r="G106" s="100" t="s">
        <v>9</v>
      </c>
      <c r="H106" s="50" t="s">
        <v>10</v>
      </c>
      <c r="I106" s="50" t="s">
        <v>11</v>
      </c>
      <c r="J106" s="50" t="s">
        <v>12</v>
      </c>
    </row>
    <row r="107" spans="1:10" ht="24" customHeight="1" x14ac:dyDescent="0.2">
      <c r="A107" s="98" t="s">
        <v>202</v>
      </c>
      <c r="B107" s="99" t="s">
        <v>73</v>
      </c>
      <c r="C107" s="98" t="s">
        <v>74</v>
      </c>
      <c r="D107" s="98" t="s">
        <v>75</v>
      </c>
      <c r="E107" s="151" t="s">
        <v>314</v>
      </c>
      <c r="F107" s="151"/>
      <c r="G107" s="97" t="s">
        <v>40</v>
      </c>
      <c r="H107" s="96">
        <v>1</v>
      </c>
      <c r="I107" s="95">
        <v>14.5</v>
      </c>
      <c r="J107" s="95">
        <v>14.5</v>
      </c>
    </row>
    <row r="108" spans="1:10" ht="24" customHeight="1" x14ac:dyDescent="0.2">
      <c r="A108" s="93" t="s">
        <v>201</v>
      </c>
      <c r="B108" s="94" t="s">
        <v>245</v>
      </c>
      <c r="C108" s="93" t="s">
        <v>81</v>
      </c>
      <c r="D108" s="93" t="s">
        <v>244</v>
      </c>
      <c r="E108" s="152" t="s">
        <v>205</v>
      </c>
      <c r="F108" s="152"/>
      <c r="G108" s="92" t="s">
        <v>204</v>
      </c>
      <c r="H108" s="91">
        <v>0.26800000000000002</v>
      </c>
      <c r="I108" s="90">
        <v>27.32</v>
      </c>
      <c r="J108" s="90">
        <v>7.32</v>
      </c>
    </row>
    <row r="109" spans="1:10" ht="24" customHeight="1" x14ac:dyDescent="0.2">
      <c r="A109" s="104" t="s">
        <v>215</v>
      </c>
      <c r="B109" s="105" t="s">
        <v>313</v>
      </c>
      <c r="C109" s="104" t="s">
        <v>74</v>
      </c>
      <c r="D109" s="104" t="s">
        <v>312</v>
      </c>
      <c r="E109" s="149" t="s">
        <v>212</v>
      </c>
      <c r="F109" s="149"/>
      <c r="G109" s="103" t="s">
        <v>40</v>
      </c>
      <c r="H109" s="102">
        <v>1</v>
      </c>
      <c r="I109" s="101">
        <v>7.18</v>
      </c>
      <c r="J109" s="101">
        <v>7.18</v>
      </c>
    </row>
    <row r="110" spans="1:10" x14ac:dyDescent="0.2">
      <c r="A110" s="89"/>
      <c r="B110" s="89"/>
      <c r="C110" s="89"/>
      <c r="D110" s="89"/>
      <c r="E110" s="89" t="s">
        <v>196</v>
      </c>
      <c r="F110" s="88">
        <v>2.462138808882282</v>
      </c>
      <c r="G110" s="89" t="s">
        <v>195</v>
      </c>
      <c r="H110" s="88">
        <v>2.84</v>
      </c>
      <c r="I110" s="89" t="s">
        <v>194</v>
      </c>
      <c r="J110" s="88">
        <v>5.3</v>
      </c>
    </row>
    <row r="111" spans="1:10" ht="30" customHeight="1" thickBot="1" x14ac:dyDescent="0.25">
      <c r="A111" s="57"/>
      <c r="B111" s="57"/>
      <c r="C111" s="57"/>
      <c r="D111" s="57"/>
      <c r="E111" s="57"/>
      <c r="F111" s="57"/>
      <c r="G111" s="57" t="s">
        <v>193</v>
      </c>
      <c r="H111" s="87">
        <v>280</v>
      </c>
      <c r="I111" s="57" t="s">
        <v>192</v>
      </c>
      <c r="J111" s="84">
        <v>4060</v>
      </c>
    </row>
    <row r="112" spans="1:10" ht="0.95" customHeight="1" thickTop="1" x14ac:dyDescent="0.2">
      <c r="A112" s="86"/>
      <c r="B112" s="86"/>
      <c r="C112" s="86"/>
      <c r="D112" s="86"/>
      <c r="E112" s="86"/>
      <c r="F112" s="86"/>
      <c r="G112" s="86"/>
      <c r="H112" s="86"/>
      <c r="I112" s="86"/>
      <c r="J112" s="86"/>
    </row>
    <row r="113" spans="1:10" ht="18" customHeight="1" x14ac:dyDescent="0.2">
      <c r="A113" s="49" t="s">
        <v>76</v>
      </c>
      <c r="B113" s="50" t="s">
        <v>6</v>
      </c>
      <c r="C113" s="49" t="s">
        <v>7</v>
      </c>
      <c r="D113" s="49" t="s">
        <v>8</v>
      </c>
      <c r="E113" s="150" t="s">
        <v>203</v>
      </c>
      <c r="F113" s="150"/>
      <c r="G113" s="100" t="s">
        <v>9</v>
      </c>
      <c r="H113" s="50" t="s">
        <v>10</v>
      </c>
      <c r="I113" s="50" t="s">
        <v>11</v>
      </c>
      <c r="J113" s="50" t="s">
        <v>12</v>
      </c>
    </row>
    <row r="114" spans="1:10" ht="24" customHeight="1" x14ac:dyDescent="0.2">
      <c r="A114" s="98" t="s">
        <v>202</v>
      </c>
      <c r="B114" s="99" t="s">
        <v>77</v>
      </c>
      <c r="C114" s="98" t="s">
        <v>74</v>
      </c>
      <c r="D114" s="98" t="s">
        <v>78</v>
      </c>
      <c r="E114" s="151" t="s">
        <v>271</v>
      </c>
      <c r="F114" s="151"/>
      <c r="G114" s="97" t="s">
        <v>40</v>
      </c>
      <c r="H114" s="96">
        <v>1</v>
      </c>
      <c r="I114" s="95">
        <v>7.59</v>
      </c>
      <c r="J114" s="95">
        <v>7.59</v>
      </c>
    </row>
    <row r="115" spans="1:10" ht="24" customHeight="1" x14ac:dyDescent="0.2">
      <c r="A115" s="93" t="s">
        <v>201</v>
      </c>
      <c r="B115" s="94" t="s">
        <v>245</v>
      </c>
      <c r="C115" s="93" t="s">
        <v>81</v>
      </c>
      <c r="D115" s="93" t="s">
        <v>244</v>
      </c>
      <c r="E115" s="152" t="s">
        <v>205</v>
      </c>
      <c r="F115" s="152"/>
      <c r="G115" s="92" t="s">
        <v>204</v>
      </c>
      <c r="H115" s="91">
        <v>0.27800000000000002</v>
      </c>
      <c r="I115" s="90">
        <v>27.32</v>
      </c>
      <c r="J115" s="90">
        <v>7.59</v>
      </c>
    </row>
    <row r="116" spans="1:10" x14ac:dyDescent="0.2">
      <c r="A116" s="89"/>
      <c r="B116" s="89"/>
      <c r="C116" s="89"/>
      <c r="D116" s="89"/>
      <c r="E116" s="89" t="s">
        <v>196</v>
      </c>
      <c r="F116" s="88">
        <v>2.5504041624082503</v>
      </c>
      <c r="G116" s="89" t="s">
        <v>195</v>
      </c>
      <c r="H116" s="88">
        <v>2.94</v>
      </c>
      <c r="I116" s="89" t="s">
        <v>194</v>
      </c>
      <c r="J116" s="88">
        <v>5.49</v>
      </c>
    </row>
    <row r="117" spans="1:10" ht="30" customHeight="1" thickBot="1" x14ac:dyDescent="0.25">
      <c r="A117" s="57"/>
      <c r="B117" s="57"/>
      <c r="C117" s="57"/>
      <c r="D117" s="57"/>
      <c r="E117" s="57"/>
      <c r="F117" s="57"/>
      <c r="G117" s="57" t="s">
        <v>193</v>
      </c>
      <c r="H117" s="87">
        <v>140</v>
      </c>
      <c r="I117" s="57" t="s">
        <v>192</v>
      </c>
      <c r="J117" s="84">
        <v>1062.5999999999999</v>
      </c>
    </row>
    <row r="118" spans="1:10" ht="0.95" customHeight="1" thickTop="1" x14ac:dyDescent="0.2">
      <c r="A118" s="86"/>
      <c r="B118" s="86"/>
      <c r="C118" s="86"/>
      <c r="D118" s="86"/>
      <c r="E118" s="86"/>
      <c r="F118" s="86"/>
      <c r="G118" s="86"/>
      <c r="H118" s="86"/>
      <c r="I118" s="86"/>
      <c r="J118" s="86"/>
    </row>
    <row r="119" spans="1:10" ht="18" customHeight="1" x14ac:dyDescent="0.2">
      <c r="A119" s="49" t="s">
        <v>79</v>
      </c>
      <c r="B119" s="50" t="s">
        <v>6</v>
      </c>
      <c r="C119" s="49" t="s">
        <v>7</v>
      </c>
      <c r="D119" s="49" t="s">
        <v>8</v>
      </c>
      <c r="E119" s="150" t="s">
        <v>203</v>
      </c>
      <c r="F119" s="150"/>
      <c r="G119" s="100" t="s">
        <v>9</v>
      </c>
      <c r="H119" s="50" t="s">
        <v>10</v>
      </c>
      <c r="I119" s="50" t="s">
        <v>11</v>
      </c>
      <c r="J119" s="50" t="s">
        <v>12</v>
      </c>
    </row>
    <row r="120" spans="1:10" ht="26.1" customHeight="1" x14ac:dyDescent="0.2">
      <c r="A120" s="98" t="s">
        <v>202</v>
      </c>
      <c r="B120" s="99" t="s">
        <v>80</v>
      </c>
      <c r="C120" s="98" t="s">
        <v>81</v>
      </c>
      <c r="D120" s="98" t="s">
        <v>82</v>
      </c>
      <c r="E120" s="151" t="s">
        <v>205</v>
      </c>
      <c r="F120" s="151"/>
      <c r="G120" s="97" t="s">
        <v>40</v>
      </c>
      <c r="H120" s="96">
        <v>1</v>
      </c>
      <c r="I120" s="95">
        <v>6.94</v>
      </c>
      <c r="J120" s="95">
        <v>6.94</v>
      </c>
    </row>
    <row r="121" spans="1:10" ht="26.1" customHeight="1" x14ac:dyDescent="0.2">
      <c r="A121" s="93" t="s">
        <v>201</v>
      </c>
      <c r="B121" s="94" t="s">
        <v>311</v>
      </c>
      <c r="C121" s="93" t="s">
        <v>81</v>
      </c>
      <c r="D121" s="93" t="s">
        <v>310</v>
      </c>
      <c r="E121" s="152" t="s">
        <v>205</v>
      </c>
      <c r="F121" s="152"/>
      <c r="G121" s="92" t="s">
        <v>204</v>
      </c>
      <c r="H121" s="91">
        <v>6.9900000000000004E-2</v>
      </c>
      <c r="I121" s="90">
        <v>27.15</v>
      </c>
      <c r="J121" s="90">
        <v>1.89</v>
      </c>
    </row>
    <row r="122" spans="1:10" ht="24" customHeight="1" x14ac:dyDescent="0.2">
      <c r="A122" s="93" t="s">
        <v>201</v>
      </c>
      <c r="B122" s="94" t="s">
        <v>309</v>
      </c>
      <c r="C122" s="93" t="s">
        <v>81</v>
      </c>
      <c r="D122" s="93" t="s">
        <v>308</v>
      </c>
      <c r="E122" s="152" t="s">
        <v>205</v>
      </c>
      <c r="F122" s="152"/>
      <c r="G122" s="92" t="s">
        <v>204</v>
      </c>
      <c r="H122" s="91">
        <v>7.3400000000000007E-2</v>
      </c>
      <c r="I122" s="90">
        <v>31.33</v>
      </c>
      <c r="J122" s="90">
        <v>2.29</v>
      </c>
    </row>
    <row r="123" spans="1:10" ht="26.1" customHeight="1" x14ac:dyDescent="0.2">
      <c r="A123" s="104" t="s">
        <v>215</v>
      </c>
      <c r="B123" s="105" t="s">
        <v>307</v>
      </c>
      <c r="C123" s="104" t="s">
        <v>81</v>
      </c>
      <c r="D123" s="104" t="s">
        <v>306</v>
      </c>
      <c r="E123" s="149" t="s">
        <v>212</v>
      </c>
      <c r="F123" s="149"/>
      <c r="G123" s="103" t="s">
        <v>22</v>
      </c>
      <c r="H123" s="102">
        <v>0.89449999999999996</v>
      </c>
      <c r="I123" s="101">
        <v>0.22</v>
      </c>
      <c r="J123" s="101">
        <v>0.19</v>
      </c>
    </row>
    <row r="124" spans="1:10" ht="39" customHeight="1" x14ac:dyDescent="0.2">
      <c r="A124" s="104" t="s">
        <v>215</v>
      </c>
      <c r="B124" s="105" t="s">
        <v>305</v>
      </c>
      <c r="C124" s="104" t="s">
        <v>81</v>
      </c>
      <c r="D124" s="104" t="s">
        <v>304</v>
      </c>
      <c r="E124" s="149" t="s">
        <v>212</v>
      </c>
      <c r="F124" s="149"/>
      <c r="G124" s="103" t="s">
        <v>40</v>
      </c>
      <c r="H124" s="102">
        <v>1.177</v>
      </c>
      <c r="I124" s="101">
        <v>2.19</v>
      </c>
      <c r="J124" s="101">
        <v>2.57</v>
      </c>
    </row>
    <row r="125" spans="1:10" x14ac:dyDescent="0.2">
      <c r="A125" s="89"/>
      <c r="B125" s="89"/>
      <c r="C125" s="89"/>
      <c r="D125" s="89"/>
      <c r="E125" s="89" t="s">
        <v>196</v>
      </c>
      <c r="F125" s="88">
        <v>1.4447644708724334</v>
      </c>
      <c r="G125" s="89" t="s">
        <v>195</v>
      </c>
      <c r="H125" s="88">
        <v>1.67</v>
      </c>
      <c r="I125" s="89" t="s">
        <v>194</v>
      </c>
      <c r="J125" s="88">
        <v>3.11</v>
      </c>
    </row>
    <row r="126" spans="1:10" ht="30" customHeight="1" thickBot="1" x14ac:dyDescent="0.25">
      <c r="A126" s="57"/>
      <c r="B126" s="57"/>
      <c r="C126" s="57"/>
      <c r="D126" s="57"/>
      <c r="E126" s="57"/>
      <c r="F126" s="57"/>
      <c r="G126" s="57" t="s">
        <v>193</v>
      </c>
      <c r="H126" s="87">
        <v>140</v>
      </c>
      <c r="I126" s="57" t="s">
        <v>192</v>
      </c>
      <c r="J126" s="84">
        <v>971.6</v>
      </c>
    </row>
    <row r="127" spans="1:10" ht="0.95" customHeight="1" thickTop="1" x14ac:dyDescent="0.2">
      <c r="A127" s="86"/>
      <c r="B127" s="86"/>
      <c r="C127" s="86"/>
      <c r="D127" s="86"/>
      <c r="E127" s="86"/>
      <c r="F127" s="86"/>
      <c r="G127" s="86"/>
      <c r="H127" s="86"/>
      <c r="I127" s="86"/>
      <c r="J127" s="86"/>
    </row>
    <row r="128" spans="1:10" ht="18" customHeight="1" x14ac:dyDescent="0.2">
      <c r="A128" s="49" t="s">
        <v>83</v>
      </c>
      <c r="B128" s="50" t="s">
        <v>6</v>
      </c>
      <c r="C128" s="49" t="s">
        <v>7</v>
      </c>
      <c r="D128" s="49" t="s">
        <v>8</v>
      </c>
      <c r="E128" s="150" t="s">
        <v>203</v>
      </c>
      <c r="F128" s="150"/>
      <c r="G128" s="100" t="s">
        <v>9</v>
      </c>
      <c r="H128" s="50" t="s">
        <v>10</v>
      </c>
      <c r="I128" s="50" t="s">
        <v>11</v>
      </c>
      <c r="J128" s="50" t="s">
        <v>12</v>
      </c>
    </row>
    <row r="129" spans="1:10" ht="26.1" customHeight="1" x14ac:dyDescent="0.2">
      <c r="A129" s="98" t="s">
        <v>202</v>
      </c>
      <c r="B129" s="99" t="s">
        <v>84</v>
      </c>
      <c r="C129" s="98" t="s">
        <v>45</v>
      </c>
      <c r="D129" s="98" t="s">
        <v>85</v>
      </c>
      <c r="E129" s="151">
        <v>4.3</v>
      </c>
      <c r="F129" s="151"/>
      <c r="G129" s="97" t="s">
        <v>53</v>
      </c>
      <c r="H129" s="96">
        <v>1</v>
      </c>
      <c r="I129" s="95">
        <v>7.74</v>
      </c>
      <c r="J129" s="95">
        <v>7.74</v>
      </c>
    </row>
    <row r="130" spans="1:10" ht="24" customHeight="1" x14ac:dyDescent="0.2">
      <c r="A130" s="104" t="s">
        <v>215</v>
      </c>
      <c r="B130" s="105" t="s">
        <v>218</v>
      </c>
      <c r="C130" s="104" t="s">
        <v>81</v>
      </c>
      <c r="D130" s="104" t="s">
        <v>217</v>
      </c>
      <c r="E130" s="149" t="s">
        <v>216</v>
      </c>
      <c r="F130" s="149"/>
      <c r="G130" s="103" t="s">
        <v>204</v>
      </c>
      <c r="H130" s="102">
        <v>0.4</v>
      </c>
      <c r="I130" s="101">
        <v>19.350000000000001</v>
      </c>
      <c r="J130" s="101">
        <v>7.74</v>
      </c>
    </row>
    <row r="131" spans="1:10" x14ac:dyDescent="0.2">
      <c r="A131" s="89"/>
      <c r="B131" s="89"/>
      <c r="C131" s="89"/>
      <c r="D131" s="89"/>
      <c r="E131" s="89" t="s">
        <v>196</v>
      </c>
      <c r="F131" s="88">
        <v>3.5956518000000002</v>
      </c>
      <c r="G131" s="89" t="s">
        <v>195</v>
      </c>
      <c r="H131" s="88">
        <v>4.1399999999999997</v>
      </c>
      <c r="I131" s="89" t="s">
        <v>194</v>
      </c>
      <c r="J131" s="88">
        <v>7.74</v>
      </c>
    </row>
    <row r="132" spans="1:10" ht="30" customHeight="1" thickBot="1" x14ac:dyDescent="0.25">
      <c r="A132" s="57"/>
      <c r="B132" s="57"/>
      <c r="C132" s="57"/>
      <c r="D132" s="57"/>
      <c r="E132" s="57"/>
      <c r="F132" s="57"/>
      <c r="G132" s="57" t="s">
        <v>193</v>
      </c>
      <c r="H132" s="87">
        <v>11.2</v>
      </c>
      <c r="I132" s="57" t="s">
        <v>192</v>
      </c>
      <c r="J132" s="84">
        <v>86.68</v>
      </c>
    </row>
    <row r="133" spans="1:10" ht="0.95" customHeight="1" thickTop="1" x14ac:dyDescent="0.2">
      <c r="A133" s="86"/>
      <c r="B133" s="86"/>
      <c r="C133" s="86"/>
      <c r="D133" s="86"/>
      <c r="E133" s="86"/>
      <c r="F133" s="86"/>
      <c r="G133" s="86"/>
      <c r="H133" s="86"/>
      <c r="I133" s="86"/>
      <c r="J133" s="86"/>
    </row>
    <row r="134" spans="1:10" ht="18" customHeight="1" x14ac:dyDescent="0.2">
      <c r="A134" s="49" t="s">
        <v>86</v>
      </c>
      <c r="B134" s="50" t="s">
        <v>6</v>
      </c>
      <c r="C134" s="49" t="s">
        <v>7</v>
      </c>
      <c r="D134" s="49" t="s">
        <v>8</v>
      </c>
      <c r="E134" s="150" t="s">
        <v>203</v>
      </c>
      <c r="F134" s="150"/>
      <c r="G134" s="100" t="s">
        <v>9</v>
      </c>
      <c r="H134" s="50" t="s">
        <v>10</v>
      </c>
      <c r="I134" s="50" t="s">
        <v>11</v>
      </c>
      <c r="J134" s="50" t="s">
        <v>12</v>
      </c>
    </row>
    <row r="135" spans="1:10" ht="24" customHeight="1" x14ac:dyDescent="0.2">
      <c r="A135" s="98" t="s">
        <v>202</v>
      </c>
      <c r="B135" s="99" t="s">
        <v>87</v>
      </c>
      <c r="C135" s="98" t="s">
        <v>51</v>
      </c>
      <c r="D135" s="98" t="s">
        <v>88</v>
      </c>
      <c r="E135" s="151" t="s">
        <v>303</v>
      </c>
      <c r="F135" s="151"/>
      <c r="G135" s="97" t="s">
        <v>53</v>
      </c>
      <c r="H135" s="96">
        <v>1</v>
      </c>
      <c r="I135" s="95">
        <v>5.57</v>
      </c>
      <c r="J135" s="95">
        <v>5.57</v>
      </c>
    </row>
    <row r="136" spans="1:10" ht="24" customHeight="1" x14ac:dyDescent="0.2">
      <c r="A136" s="104" t="s">
        <v>215</v>
      </c>
      <c r="B136" s="105" t="s">
        <v>218</v>
      </c>
      <c r="C136" s="104" t="s">
        <v>81</v>
      </c>
      <c r="D136" s="104" t="s">
        <v>217</v>
      </c>
      <c r="E136" s="149" t="s">
        <v>216</v>
      </c>
      <c r="F136" s="149"/>
      <c r="G136" s="103" t="s">
        <v>204</v>
      </c>
      <c r="H136" s="102">
        <v>0.25</v>
      </c>
      <c r="I136" s="101">
        <v>19.350000000000001</v>
      </c>
      <c r="J136" s="101">
        <v>4.83</v>
      </c>
    </row>
    <row r="137" spans="1:10" ht="24" customHeight="1" x14ac:dyDescent="0.2">
      <c r="A137" s="104" t="s">
        <v>215</v>
      </c>
      <c r="B137" s="105" t="s">
        <v>302</v>
      </c>
      <c r="C137" s="104" t="s">
        <v>51</v>
      </c>
      <c r="D137" s="104" t="s">
        <v>301</v>
      </c>
      <c r="E137" s="149" t="s">
        <v>212</v>
      </c>
      <c r="F137" s="149"/>
      <c r="G137" s="103" t="s">
        <v>22</v>
      </c>
      <c r="H137" s="102">
        <v>0.05</v>
      </c>
      <c r="I137" s="101">
        <v>8.69</v>
      </c>
      <c r="J137" s="101">
        <v>0.43</v>
      </c>
    </row>
    <row r="138" spans="1:10" ht="24" customHeight="1" x14ac:dyDescent="0.2">
      <c r="A138" s="104" t="s">
        <v>215</v>
      </c>
      <c r="B138" s="105" t="s">
        <v>300</v>
      </c>
      <c r="C138" s="104" t="s">
        <v>51</v>
      </c>
      <c r="D138" s="104" t="s">
        <v>299</v>
      </c>
      <c r="E138" s="149" t="s">
        <v>212</v>
      </c>
      <c r="F138" s="149"/>
      <c r="G138" s="103" t="s">
        <v>204</v>
      </c>
      <c r="H138" s="102">
        <v>0.25</v>
      </c>
      <c r="I138" s="101">
        <v>1.25</v>
      </c>
      <c r="J138" s="101">
        <v>0.31</v>
      </c>
    </row>
    <row r="139" spans="1:10" x14ac:dyDescent="0.2">
      <c r="A139" s="89"/>
      <c r="B139" s="89"/>
      <c r="C139" s="89"/>
      <c r="D139" s="89"/>
      <c r="E139" s="89" t="s">
        <v>196</v>
      </c>
      <c r="F139" s="88">
        <v>2.2437982000000001</v>
      </c>
      <c r="G139" s="89" t="s">
        <v>195</v>
      </c>
      <c r="H139" s="88">
        <v>2.59</v>
      </c>
      <c r="I139" s="89" t="s">
        <v>194</v>
      </c>
      <c r="J139" s="88">
        <v>4.83</v>
      </c>
    </row>
    <row r="140" spans="1:10" ht="30" customHeight="1" thickBot="1" x14ac:dyDescent="0.25">
      <c r="A140" s="57"/>
      <c r="B140" s="57"/>
      <c r="C140" s="57"/>
      <c r="D140" s="57"/>
      <c r="E140" s="57"/>
      <c r="F140" s="57"/>
      <c r="G140" s="57" t="s">
        <v>193</v>
      </c>
      <c r="H140" s="87">
        <v>50</v>
      </c>
      <c r="I140" s="57" t="s">
        <v>192</v>
      </c>
      <c r="J140" s="84">
        <v>278.5</v>
      </c>
    </row>
    <row r="141" spans="1:10" ht="0.95" customHeight="1" thickTop="1" x14ac:dyDescent="0.2">
      <c r="A141" s="86"/>
      <c r="B141" s="86"/>
      <c r="C141" s="86"/>
      <c r="D141" s="86"/>
      <c r="E141" s="86"/>
      <c r="F141" s="86"/>
      <c r="G141" s="86"/>
      <c r="H141" s="86"/>
      <c r="I141" s="86"/>
      <c r="J141" s="86"/>
    </row>
    <row r="142" spans="1:10" ht="18" customHeight="1" x14ac:dyDescent="0.2">
      <c r="A142" s="49" t="s">
        <v>89</v>
      </c>
      <c r="B142" s="50" t="s">
        <v>6</v>
      </c>
      <c r="C142" s="49" t="s">
        <v>7</v>
      </c>
      <c r="D142" s="49" t="s">
        <v>8</v>
      </c>
      <c r="E142" s="150" t="s">
        <v>203</v>
      </c>
      <c r="F142" s="150"/>
      <c r="G142" s="100" t="s">
        <v>9</v>
      </c>
      <c r="H142" s="50" t="s">
        <v>10</v>
      </c>
      <c r="I142" s="50" t="s">
        <v>11</v>
      </c>
      <c r="J142" s="50" t="s">
        <v>12</v>
      </c>
    </row>
    <row r="143" spans="1:10" ht="26.1" customHeight="1" x14ac:dyDescent="0.2">
      <c r="A143" s="98" t="s">
        <v>202</v>
      </c>
      <c r="B143" s="99" t="s">
        <v>90</v>
      </c>
      <c r="C143" s="98" t="s">
        <v>91</v>
      </c>
      <c r="D143" s="98" t="s">
        <v>92</v>
      </c>
      <c r="E143" s="151" t="s">
        <v>298</v>
      </c>
      <c r="F143" s="151"/>
      <c r="G143" s="97" t="s">
        <v>53</v>
      </c>
      <c r="H143" s="96">
        <v>1</v>
      </c>
      <c r="I143" s="95">
        <v>5.52</v>
      </c>
      <c r="J143" s="95">
        <v>5.52</v>
      </c>
    </row>
    <row r="144" spans="1:10" ht="24" customHeight="1" x14ac:dyDescent="0.2">
      <c r="A144" s="104" t="s">
        <v>215</v>
      </c>
      <c r="B144" s="105" t="s">
        <v>297</v>
      </c>
      <c r="C144" s="104" t="s">
        <v>91</v>
      </c>
      <c r="D144" s="104" t="s">
        <v>296</v>
      </c>
      <c r="E144" s="149" t="s">
        <v>212</v>
      </c>
      <c r="F144" s="149"/>
      <c r="G144" s="103" t="s">
        <v>211</v>
      </c>
      <c r="H144" s="102">
        <v>1.6E-2</v>
      </c>
      <c r="I144" s="101">
        <v>43.53</v>
      </c>
      <c r="J144" s="101">
        <v>0.69</v>
      </c>
    </row>
    <row r="145" spans="1:10" ht="24" customHeight="1" x14ac:dyDescent="0.2">
      <c r="A145" s="104" t="s">
        <v>215</v>
      </c>
      <c r="B145" s="105" t="s">
        <v>218</v>
      </c>
      <c r="C145" s="104" t="s">
        <v>81</v>
      </c>
      <c r="D145" s="104" t="s">
        <v>217</v>
      </c>
      <c r="E145" s="149" t="s">
        <v>216</v>
      </c>
      <c r="F145" s="149"/>
      <c r="G145" s="103" t="s">
        <v>204</v>
      </c>
      <c r="H145" s="102">
        <v>0.25</v>
      </c>
      <c r="I145" s="101">
        <v>19.350000000000001</v>
      </c>
      <c r="J145" s="101">
        <v>4.83</v>
      </c>
    </row>
    <row r="146" spans="1:10" x14ac:dyDescent="0.2">
      <c r="A146" s="89"/>
      <c r="B146" s="89"/>
      <c r="C146" s="89"/>
      <c r="D146" s="89"/>
      <c r="E146" s="89" t="s">
        <v>196</v>
      </c>
      <c r="F146" s="88">
        <v>2.2437982000000001</v>
      </c>
      <c r="G146" s="89" t="s">
        <v>195</v>
      </c>
      <c r="H146" s="88">
        <v>2.59</v>
      </c>
      <c r="I146" s="89" t="s">
        <v>194</v>
      </c>
      <c r="J146" s="88">
        <v>4.83</v>
      </c>
    </row>
    <row r="147" spans="1:10" ht="30" customHeight="1" thickBot="1" x14ac:dyDescent="0.25">
      <c r="A147" s="57"/>
      <c r="B147" s="57"/>
      <c r="C147" s="57"/>
      <c r="D147" s="57"/>
      <c r="E147" s="57"/>
      <c r="F147" s="57"/>
      <c r="G147" s="57" t="s">
        <v>193</v>
      </c>
      <c r="H147" s="87">
        <v>50</v>
      </c>
      <c r="I147" s="57" t="s">
        <v>192</v>
      </c>
      <c r="J147" s="84">
        <v>276</v>
      </c>
    </row>
    <row r="148" spans="1:10" ht="0.95" customHeight="1" thickTop="1" x14ac:dyDescent="0.2">
      <c r="A148" s="86"/>
      <c r="B148" s="86"/>
      <c r="C148" s="86"/>
      <c r="D148" s="86"/>
      <c r="E148" s="86"/>
      <c r="F148" s="86"/>
      <c r="G148" s="86"/>
      <c r="H148" s="86"/>
      <c r="I148" s="86"/>
      <c r="J148" s="86"/>
    </row>
    <row r="149" spans="1:10" ht="18" customHeight="1" x14ac:dyDescent="0.2">
      <c r="A149" s="49" t="s">
        <v>93</v>
      </c>
      <c r="B149" s="50" t="s">
        <v>6</v>
      </c>
      <c r="C149" s="49" t="s">
        <v>7</v>
      </c>
      <c r="D149" s="49" t="s">
        <v>8</v>
      </c>
      <c r="E149" s="150" t="s">
        <v>203</v>
      </c>
      <c r="F149" s="150"/>
      <c r="G149" s="100" t="s">
        <v>9</v>
      </c>
      <c r="H149" s="50" t="s">
        <v>10</v>
      </c>
      <c r="I149" s="50" t="s">
        <v>11</v>
      </c>
      <c r="J149" s="50" t="s">
        <v>12</v>
      </c>
    </row>
    <row r="150" spans="1:10" ht="26.1" customHeight="1" x14ac:dyDescent="0.2">
      <c r="A150" s="98" t="s">
        <v>202</v>
      </c>
      <c r="B150" s="99" t="s">
        <v>94</v>
      </c>
      <c r="C150" s="98" t="s">
        <v>95</v>
      </c>
      <c r="D150" s="98" t="s">
        <v>96</v>
      </c>
      <c r="E150" s="151" t="s">
        <v>269</v>
      </c>
      <c r="F150" s="151"/>
      <c r="G150" s="97" t="s">
        <v>97</v>
      </c>
      <c r="H150" s="96">
        <v>1</v>
      </c>
      <c r="I150" s="95">
        <v>109.65</v>
      </c>
      <c r="J150" s="95">
        <v>109.65</v>
      </c>
    </row>
    <row r="151" spans="1:10" ht="24" customHeight="1" x14ac:dyDescent="0.2">
      <c r="A151" s="93" t="s">
        <v>201</v>
      </c>
      <c r="B151" s="94" t="s">
        <v>268</v>
      </c>
      <c r="C151" s="93" t="s">
        <v>95</v>
      </c>
      <c r="D151" s="93" t="s">
        <v>267</v>
      </c>
      <c r="E151" s="152" t="s">
        <v>234</v>
      </c>
      <c r="F151" s="152"/>
      <c r="G151" s="92" t="s">
        <v>233</v>
      </c>
      <c r="H151" s="91">
        <v>0.8</v>
      </c>
      <c r="I151" s="90">
        <v>3.59</v>
      </c>
      <c r="J151" s="90">
        <v>2.87</v>
      </c>
    </row>
    <row r="152" spans="1:10" ht="26.1" customHeight="1" x14ac:dyDescent="0.2">
      <c r="A152" s="104" t="s">
        <v>215</v>
      </c>
      <c r="B152" s="105" t="s">
        <v>266</v>
      </c>
      <c r="C152" s="104" t="s">
        <v>95</v>
      </c>
      <c r="D152" s="104" t="s">
        <v>265</v>
      </c>
      <c r="E152" s="149" t="s">
        <v>212</v>
      </c>
      <c r="F152" s="149"/>
      <c r="G152" s="103" t="s">
        <v>264</v>
      </c>
      <c r="H152" s="102">
        <v>1.1000000000000001</v>
      </c>
      <c r="I152" s="101">
        <v>79.98</v>
      </c>
      <c r="J152" s="101">
        <v>87.97</v>
      </c>
    </row>
    <row r="153" spans="1:10" ht="24" customHeight="1" x14ac:dyDescent="0.2">
      <c r="A153" s="104" t="s">
        <v>215</v>
      </c>
      <c r="B153" s="105" t="s">
        <v>263</v>
      </c>
      <c r="C153" s="104" t="s">
        <v>81</v>
      </c>
      <c r="D153" s="104" t="s">
        <v>262</v>
      </c>
      <c r="E153" s="149" t="s">
        <v>216</v>
      </c>
      <c r="F153" s="149"/>
      <c r="G153" s="103" t="s">
        <v>204</v>
      </c>
      <c r="H153" s="102">
        <v>0.8</v>
      </c>
      <c r="I153" s="101">
        <v>23.52</v>
      </c>
      <c r="J153" s="101">
        <v>18.809999999999999</v>
      </c>
    </row>
    <row r="154" spans="1:10" x14ac:dyDescent="0.2">
      <c r="A154" s="89"/>
      <c r="B154" s="89"/>
      <c r="C154" s="89"/>
      <c r="D154" s="89"/>
      <c r="E154" s="89" t="s">
        <v>196</v>
      </c>
      <c r="F154" s="88">
        <v>8.73827</v>
      </c>
      <c r="G154" s="89" t="s">
        <v>195</v>
      </c>
      <c r="H154" s="88">
        <v>10.07</v>
      </c>
      <c r="I154" s="89" t="s">
        <v>194</v>
      </c>
      <c r="J154" s="88">
        <v>18.809999999999999</v>
      </c>
    </row>
    <row r="155" spans="1:10" ht="30" customHeight="1" thickBot="1" x14ac:dyDescent="0.25">
      <c r="A155" s="57"/>
      <c r="B155" s="57"/>
      <c r="C155" s="57"/>
      <c r="D155" s="57"/>
      <c r="E155" s="57"/>
      <c r="F155" s="57"/>
      <c r="G155" s="57" t="s">
        <v>193</v>
      </c>
      <c r="H155" s="87">
        <v>118</v>
      </c>
      <c r="I155" s="57" t="s">
        <v>192</v>
      </c>
      <c r="J155" s="84">
        <v>12938.7</v>
      </c>
    </row>
    <row r="156" spans="1:10" ht="0.95" customHeight="1" thickTop="1" x14ac:dyDescent="0.2">
      <c r="A156" s="86"/>
      <c r="B156" s="86"/>
      <c r="C156" s="86"/>
      <c r="D156" s="86"/>
      <c r="E156" s="86"/>
      <c r="F156" s="86"/>
      <c r="G156" s="86"/>
      <c r="H156" s="86"/>
      <c r="I156" s="86"/>
      <c r="J156" s="86"/>
    </row>
    <row r="157" spans="1:10" ht="18" customHeight="1" x14ac:dyDescent="0.2">
      <c r="A157" s="49" t="s">
        <v>98</v>
      </c>
      <c r="B157" s="50" t="s">
        <v>6</v>
      </c>
      <c r="C157" s="49" t="s">
        <v>7</v>
      </c>
      <c r="D157" s="49" t="s">
        <v>8</v>
      </c>
      <c r="E157" s="150" t="s">
        <v>203</v>
      </c>
      <c r="F157" s="150"/>
      <c r="G157" s="100" t="s">
        <v>9</v>
      </c>
      <c r="H157" s="50" t="s">
        <v>10</v>
      </c>
      <c r="I157" s="50" t="s">
        <v>11</v>
      </c>
      <c r="J157" s="50" t="s">
        <v>12</v>
      </c>
    </row>
    <row r="158" spans="1:10" ht="26.1" customHeight="1" x14ac:dyDescent="0.2">
      <c r="A158" s="98" t="s">
        <v>202</v>
      </c>
      <c r="B158" s="99" t="s">
        <v>99</v>
      </c>
      <c r="C158" s="98" t="s">
        <v>45</v>
      </c>
      <c r="D158" s="98" t="s">
        <v>100</v>
      </c>
      <c r="E158" s="151">
        <v>1.23</v>
      </c>
      <c r="F158" s="151"/>
      <c r="G158" s="97" t="s">
        <v>101</v>
      </c>
      <c r="H158" s="96">
        <v>1</v>
      </c>
      <c r="I158" s="95">
        <v>5519.59</v>
      </c>
      <c r="J158" s="95">
        <v>5519.59</v>
      </c>
    </row>
    <row r="159" spans="1:10" ht="24" customHeight="1" x14ac:dyDescent="0.2">
      <c r="A159" s="104" t="s">
        <v>215</v>
      </c>
      <c r="B159" s="105" t="s">
        <v>263</v>
      </c>
      <c r="C159" s="104" t="s">
        <v>81</v>
      </c>
      <c r="D159" s="104" t="s">
        <v>262</v>
      </c>
      <c r="E159" s="149" t="s">
        <v>216</v>
      </c>
      <c r="F159" s="149"/>
      <c r="G159" s="103" t="s">
        <v>204</v>
      </c>
      <c r="H159" s="102">
        <v>62</v>
      </c>
      <c r="I159" s="101">
        <v>23.52</v>
      </c>
      <c r="J159" s="101">
        <v>1458.24</v>
      </c>
    </row>
    <row r="160" spans="1:10" ht="24" customHeight="1" x14ac:dyDescent="0.2">
      <c r="A160" s="104" t="s">
        <v>215</v>
      </c>
      <c r="B160" s="105" t="s">
        <v>218</v>
      </c>
      <c r="C160" s="104" t="s">
        <v>81</v>
      </c>
      <c r="D160" s="104" t="s">
        <v>217</v>
      </c>
      <c r="E160" s="149" t="s">
        <v>216</v>
      </c>
      <c r="F160" s="149"/>
      <c r="G160" s="103" t="s">
        <v>204</v>
      </c>
      <c r="H160" s="102">
        <v>85</v>
      </c>
      <c r="I160" s="101">
        <v>19.350000000000001</v>
      </c>
      <c r="J160" s="101">
        <v>1644.75</v>
      </c>
    </row>
    <row r="161" spans="1:10" ht="24" customHeight="1" x14ac:dyDescent="0.2">
      <c r="A161" s="104" t="s">
        <v>215</v>
      </c>
      <c r="B161" s="105" t="s">
        <v>295</v>
      </c>
      <c r="C161" s="104" t="s">
        <v>81</v>
      </c>
      <c r="D161" s="104" t="s">
        <v>294</v>
      </c>
      <c r="E161" s="149" t="s">
        <v>216</v>
      </c>
      <c r="F161" s="149"/>
      <c r="G161" s="103" t="s">
        <v>204</v>
      </c>
      <c r="H161" s="102">
        <v>4</v>
      </c>
      <c r="I161" s="101">
        <v>111.37</v>
      </c>
      <c r="J161" s="101">
        <v>445.48</v>
      </c>
    </row>
    <row r="162" spans="1:10" ht="24" customHeight="1" x14ac:dyDescent="0.2">
      <c r="A162" s="104" t="s">
        <v>215</v>
      </c>
      <c r="B162" s="105" t="s">
        <v>293</v>
      </c>
      <c r="C162" s="104" t="s">
        <v>81</v>
      </c>
      <c r="D162" s="104" t="s">
        <v>292</v>
      </c>
      <c r="E162" s="149" t="s">
        <v>216</v>
      </c>
      <c r="F162" s="149"/>
      <c r="G162" s="103" t="s">
        <v>204</v>
      </c>
      <c r="H162" s="102">
        <v>2</v>
      </c>
      <c r="I162" s="101">
        <v>172.2</v>
      </c>
      <c r="J162" s="101">
        <v>344.4</v>
      </c>
    </row>
    <row r="163" spans="1:10" ht="26.1" customHeight="1" x14ac:dyDescent="0.2">
      <c r="A163" s="104" t="s">
        <v>215</v>
      </c>
      <c r="B163" s="105" t="s">
        <v>291</v>
      </c>
      <c r="C163" s="104" t="s">
        <v>45</v>
      </c>
      <c r="D163" s="104" t="s">
        <v>290</v>
      </c>
      <c r="E163" s="149" t="s">
        <v>212</v>
      </c>
      <c r="F163" s="149"/>
      <c r="G163" s="103" t="s">
        <v>204</v>
      </c>
      <c r="H163" s="102">
        <v>16</v>
      </c>
      <c r="I163" s="101">
        <v>101.67</v>
      </c>
      <c r="J163" s="101">
        <v>1626.72</v>
      </c>
    </row>
    <row r="164" spans="1:10" x14ac:dyDescent="0.2">
      <c r="A164" s="89"/>
      <c r="B164" s="89"/>
      <c r="C164" s="89"/>
      <c r="D164" s="89"/>
      <c r="E164" s="89" t="s">
        <v>196</v>
      </c>
      <c r="F164" s="88">
        <v>1808.4502462</v>
      </c>
      <c r="G164" s="89" t="s">
        <v>195</v>
      </c>
      <c r="H164" s="88">
        <v>2084.42</v>
      </c>
      <c r="I164" s="89" t="s">
        <v>194</v>
      </c>
      <c r="J164" s="88">
        <v>3892.87</v>
      </c>
    </row>
    <row r="165" spans="1:10" ht="30" customHeight="1" thickBot="1" x14ac:dyDescent="0.25">
      <c r="A165" s="57"/>
      <c r="B165" s="57"/>
      <c r="C165" s="57"/>
      <c r="D165" s="57"/>
      <c r="E165" s="57"/>
      <c r="F165" s="57"/>
      <c r="G165" s="57" t="s">
        <v>193</v>
      </c>
      <c r="H165" s="87">
        <v>1</v>
      </c>
      <c r="I165" s="57" t="s">
        <v>192</v>
      </c>
      <c r="J165" s="84">
        <v>5519.59</v>
      </c>
    </row>
    <row r="166" spans="1:10" ht="0.95" customHeight="1" thickTop="1" x14ac:dyDescent="0.2">
      <c r="A166" s="86"/>
      <c r="B166" s="86"/>
      <c r="C166" s="86"/>
      <c r="D166" s="86"/>
      <c r="E166" s="86"/>
      <c r="F166" s="86"/>
      <c r="G166" s="86"/>
      <c r="H166" s="86"/>
      <c r="I166" s="86"/>
      <c r="J166" s="86"/>
    </row>
    <row r="167" spans="1:10" ht="18" customHeight="1" x14ac:dyDescent="0.2">
      <c r="A167" s="49" t="s">
        <v>102</v>
      </c>
      <c r="B167" s="50" t="s">
        <v>6</v>
      </c>
      <c r="C167" s="49" t="s">
        <v>7</v>
      </c>
      <c r="D167" s="49" t="s">
        <v>8</v>
      </c>
      <c r="E167" s="150" t="s">
        <v>203</v>
      </c>
      <c r="F167" s="150"/>
      <c r="G167" s="100" t="s">
        <v>9</v>
      </c>
      <c r="H167" s="50" t="s">
        <v>10</v>
      </c>
      <c r="I167" s="50" t="s">
        <v>11</v>
      </c>
      <c r="J167" s="50" t="s">
        <v>12</v>
      </c>
    </row>
    <row r="168" spans="1:10" ht="65.099999999999994" customHeight="1" x14ac:dyDescent="0.2">
      <c r="A168" s="98" t="s">
        <v>202</v>
      </c>
      <c r="B168" s="99" t="s">
        <v>103</v>
      </c>
      <c r="C168" s="98" t="s">
        <v>58</v>
      </c>
      <c r="D168" s="98" t="s">
        <v>104</v>
      </c>
      <c r="E168" s="151">
        <v>11</v>
      </c>
      <c r="F168" s="151"/>
      <c r="G168" s="97" t="s">
        <v>40</v>
      </c>
      <c r="H168" s="96">
        <v>1</v>
      </c>
      <c r="I168" s="95">
        <v>706.69</v>
      </c>
      <c r="J168" s="95">
        <v>706.69</v>
      </c>
    </row>
    <row r="169" spans="1:10" ht="24" customHeight="1" x14ac:dyDescent="0.2">
      <c r="A169" s="104" t="s">
        <v>215</v>
      </c>
      <c r="B169" s="105" t="s">
        <v>263</v>
      </c>
      <c r="C169" s="104" t="s">
        <v>81</v>
      </c>
      <c r="D169" s="104" t="s">
        <v>262</v>
      </c>
      <c r="E169" s="149" t="s">
        <v>216</v>
      </c>
      <c r="F169" s="149"/>
      <c r="G169" s="103" t="s">
        <v>204</v>
      </c>
      <c r="H169" s="102">
        <v>3</v>
      </c>
      <c r="I169" s="101">
        <v>23.52</v>
      </c>
      <c r="J169" s="101">
        <v>70.56</v>
      </c>
    </row>
    <row r="170" spans="1:10" ht="24" customHeight="1" x14ac:dyDescent="0.2">
      <c r="A170" s="104" t="s">
        <v>215</v>
      </c>
      <c r="B170" s="105" t="s">
        <v>218</v>
      </c>
      <c r="C170" s="104" t="s">
        <v>81</v>
      </c>
      <c r="D170" s="104" t="s">
        <v>217</v>
      </c>
      <c r="E170" s="149" t="s">
        <v>216</v>
      </c>
      <c r="F170" s="149"/>
      <c r="G170" s="103" t="s">
        <v>204</v>
      </c>
      <c r="H170" s="102">
        <v>3</v>
      </c>
      <c r="I170" s="101">
        <v>19.350000000000001</v>
      </c>
      <c r="J170" s="101">
        <v>58.05</v>
      </c>
    </row>
    <row r="171" spans="1:10" ht="26.1" customHeight="1" x14ac:dyDescent="0.2">
      <c r="A171" s="104" t="s">
        <v>215</v>
      </c>
      <c r="B171" s="105" t="s">
        <v>261</v>
      </c>
      <c r="C171" s="104" t="s">
        <v>58</v>
      </c>
      <c r="D171" s="104" t="s">
        <v>260</v>
      </c>
      <c r="E171" s="149" t="s">
        <v>226</v>
      </c>
      <c r="F171" s="149"/>
      <c r="G171" s="103" t="s">
        <v>69</v>
      </c>
      <c r="H171" s="102">
        <v>1</v>
      </c>
      <c r="I171" s="101">
        <v>191.52</v>
      </c>
      <c r="J171" s="101">
        <v>191.52</v>
      </c>
    </row>
    <row r="172" spans="1:10" ht="26.1" customHeight="1" x14ac:dyDescent="0.2">
      <c r="A172" s="104" t="s">
        <v>215</v>
      </c>
      <c r="B172" s="105" t="s">
        <v>259</v>
      </c>
      <c r="C172" s="104" t="s">
        <v>58</v>
      </c>
      <c r="D172" s="104" t="s">
        <v>258</v>
      </c>
      <c r="E172" s="149" t="s">
        <v>226</v>
      </c>
      <c r="F172" s="149"/>
      <c r="G172" s="103" t="s">
        <v>69</v>
      </c>
      <c r="H172" s="102">
        <v>0.2</v>
      </c>
      <c r="I172" s="101">
        <v>108</v>
      </c>
      <c r="J172" s="101">
        <v>21.6</v>
      </c>
    </row>
    <row r="173" spans="1:10" ht="26.1" customHeight="1" x14ac:dyDescent="0.2">
      <c r="A173" s="104" t="s">
        <v>215</v>
      </c>
      <c r="B173" s="105" t="s">
        <v>257</v>
      </c>
      <c r="C173" s="104" t="s">
        <v>58</v>
      </c>
      <c r="D173" s="104" t="s">
        <v>256</v>
      </c>
      <c r="E173" s="149" t="s">
        <v>226</v>
      </c>
      <c r="F173" s="149"/>
      <c r="G173" s="103" t="s">
        <v>22</v>
      </c>
      <c r="H173" s="102">
        <v>2</v>
      </c>
      <c r="I173" s="101">
        <v>6.2</v>
      </c>
      <c r="J173" s="101">
        <v>12.4</v>
      </c>
    </row>
    <row r="174" spans="1:10" ht="26.1" customHeight="1" x14ac:dyDescent="0.2">
      <c r="A174" s="104" t="s">
        <v>215</v>
      </c>
      <c r="B174" s="105" t="s">
        <v>255</v>
      </c>
      <c r="C174" s="104" t="s">
        <v>58</v>
      </c>
      <c r="D174" s="104" t="s">
        <v>254</v>
      </c>
      <c r="E174" s="149" t="s">
        <v>226</v>
      </c>
      <c r="F174" s="149"/>
      <c r="G174" s="103" t="s">
        <v>253</v>
      </c>
      <c r="H174" s="102">
        <v>1.1000000000000001</v>
      </c>
      <c r="I174" s="101">
        <v>236.9</v>
      </c>
      <c r="J174" s="101">
        <v>260.58999999999997</v>
      </c>
    </row>
    <row r="175" spans="1:10" ht="26.1" customHeight="1" x14ac:dyDescent="0.2">
      <c r="A175" s="104" t="s">
        <v>215</v>
      </c>
      <c r="B175" s="105" t="s">
        <v>252</v>
      </c>
      <c r="C175" s="104" t="s">
        <v>58</v>
      </c>
      <c r="D175" s="104" t="s">
        <v>251</v>
      </c>
      <c r="E175" s="149" t="s">
        <v>226</v>
      </c>
      <c r="F175" s="149"/>
      <c r="G175" s="103" t="s">
        <v>69</v>
      </c>
      <c r="H175" s="102">
        <v>0.38</v>
      </c>
      <c r="I175" s="101">
        <v>242.05</v>
      </c>
      <c r="J175" s="101">
        <v>91.97</v>
      </c>
    </row>
    <row r="176" spans="1:10" x14ac:dyDescent="0.2">
      <c r="A176" s="89"/>
      <c r="B176" s="89"/>
      <c r="C176" s="89"/>
      <c r="D176" s="89"/>
      <c r="E176" s="89" t="s">
        <v>196</v>
      </c>
      <c r="F176" s="88">
        <v>59.746353200000001</v>
      </c>
      <c r="G176" s="89" t="s">
        <v>195</v>
      </c>
      <c r="H176" s="88">
        <v>68.86</v>
      </c>
      <c r="I176" s="89" t="s">
        <v>194</v>
      </c>
      <c r="J176" s="88">
        <v>128.61000000000001</v>
      </c>
    </row>
    <row r="177" spans="1:10" ht="30" customHeight="1" thickBot="1" x14ac:dyDescent="0.25">
      <c r="A177" s="57"/>
      <c r="B177" s="57"/>
      <c r="C177" s="57"/>
      <c r="D177" s="57"/>
      <c r="E177" s="57"/>
      <c r="F177" s="57"/>
      <c r="G177" s="57" t="s">
        <v>193</v>
      </c>
      <c r="H177" s="87">
        <v>106.8</v>
      </c>
      <c r="I177" s="57" t="s">
        <v>192</v>
      </c>
      <c r="J177" s="84">
        <v>75474.490000000005</v>
      </c>
    </row>
    <row r="178" spans="1:10" ht="0.95" customHeight="1" thickTop="1" x14ac:dyDescent="0.2">
      <c r="A178" s="86"/>
      <c r="B178" s="86"/>
      <c r="C178" s="86"/>
      <c r="D178" s="86"/>
      <c r="E178" s="86"/>
      <c r="F178" s="86"/>
      <c r="G178" s="86"/>
      <c r="H178" s="86"/>
      <c r="I178" s="86"/>
      <c r="J178" s="86"/>
    </row>
    <row r="179" spans="1:10" ht="18" customHeight="1" x14ac:dyDescent="0.2">
      <c r="A179" s="49" t="s">
        <v>105</v>
      </c>
      <c r="B179" s="50" t="s">
        <v>6</v>
      </c>
      <c r="C179" s="49" t="s">
        <v>7</v>
      </c>
      <c r="D179" s="49" t="s">
        <v>8</v>
      </c>
      <c r="E179" s="150" t="s">
        <v>203</v>
      </c>
      <c r="F179" s="150"/>
      <c r="G179" s="100" t="s">
        <v>9</v>
      </c>
      <c r="H179" s="50" t="s">
        <v>10</v>
      </c>
      <c r="I179" s="50" t="s">
        <v>11</v>
      </c>
      <c r="J179" s="50" t="s">
        <v>12</v>
      </c>
    </row>
    <row r="180" spans="1:10" ht="65.099999999999994" customHeight="1" x14ac:dyDescent="0.2">
      <c r="A180" s="98" t="s">
        <v>202</v>
      </c>
      <c r="B180" s="99" t="s">
        <v>106</v>
      </c>
      <c r="C180" s="98" t="s">
        <v>25</v>
      </c>
      <c r="D180" s="98" t="s">
        <v>107</v>
      </c>
      <c r="E180" s="151" t="s">
        <v>289</v>
      </c>
      <c r="F180" s="151"/>
      <c r="G180" s="97" t="s">
        <v>40</v>
      </c>
      <c r="H180" s="96">
        <v>1</v>
      </c>
      <c r="I180" s="95">
        <v>1413.38</v>
      </c>
      <c r="J180" s="95">
        <v>1413.38</v>
      </c>
    </row>
    <row r="181" spans="1:10" ht="65.099999999999994" customHeight="1" x14ac:dyDescent="0.2">
      <c r="A181" s="93" t="s">
        <v>201</v>
      </c>
      <c r="B181" s="94" t="s">
        <v>103</v>
      </c>
      <c r="C181" s="93" t="s">
        <v>58</v>
      </c>
      <c r="D181" s="93" t="s">
        <v>288</v>
      </c>
      <c r="E181" s="152">
        <v>11</v>
      </c>
      <c r="F181" s="152"/>
      <c r="G181" s="92" t="s">
        <v>40</v>
      </c>
      <c r="H181" s="91">
        <v>2</v>
      </c>
      <c r="I181" s="90">
        <v>706.69</v>
      </c>
      <c r="J181" s="90">
        <v>1413.38</v>
      </c>
    </row>
    <row r="182" spans="1:10" x14ac:dyDescent="0.2">
      <c r="A182" s="89"/>
      <c r="B182" s="89"/>
      <c r="C182" s="89"/>
      <c r="D182" s="89"/>
      <c r="E182" s="89" t="s">
        <v>196</v>
      </c>
      <c r="F182" s="88">
        <v>119.4927065</v>
      </c>
      <c r="G182" s="89" t="s">
        <v>195</v>
      </c>
      <c r="H182" s="88">
        <v>137.72999999999999</v>
      </c>
      <c r="I182" s="89" t="s">
        <v>194</v>
      </c>
      <c r="J182" s="88">
        <v>257.22000000000003</v>
      </c>
    </row>
    <row r="183" spans="1:10" ht="30" customHeight="1" thickBot="1" x14ac:dyDescent="0.25">
      <c r="A183" s="57"/>
      <c r="B183" s="57"/>
      <c r="C183" s="57"/>
      <c r="D183" s="57"/>
      <c r="E183" s="57"/>
      <c r="F183" s="57"/>
      <c r="G183" s="57" t="s">
        <v>193</v>
      </c>
      <c r="H183" s="87">
        <v>35</v>
      </c>
      <c r="I183" s="57" t="s">
        <v>192</v>
      </c>
      <c r="J183" s="84">
        <v>49468.3</v>
      </c>
    </row>
    <row r="184" spans="1:10" ht="0.95" customHeight="1" thickTop="1" x14ac:dyDescent="0.2">
      <c r="A184" s="86"/>
      <c r="B184" s="86"/>
      <c r="C184" s="86"/>
      <c r="D184" s="86"/>
      <c r="E184" s="86"/>
      <c r="F184" s="86"/>
      <c r="G184" s="86"/>
      <c r="H184" s="86"/>
      <c r="I184" s="86"/>
      <c r="J184" s="86"/>
    </row>
    <row r="185" spans="1:10" ht="18" customHeight="1" x14ac:dyDescent="0.2">
      <c r="A185" s="49" t="s">
        <v>108</v>
      </c>
      <c r="B185" s="50" t="s">
        <v>6</v>
      </c>
      <c r="C185" s="49" t="s">
        <v>7</v>
      </c>
      <c r="D185" s="49" t="s">
        <v>8</v>
      </c>
      <c r="E185" s="150" t="s">
        <v>203</v>
      </c>
      <c r="F185" s="150"/>
      <c r="G185" s="100" t="s">
        <v>9</v>
      </c>
      <c r="H185" s="50" t="s">
        <v>10</v>
      </c>
      <c r="I185" s="50" t="s">
        <v>11</v>
      </c>
      <c r="J185" s="50" t="s">
        <v>12</v>
      </c>
    </row>
    <row r="186" spans="1:10" ht="39" customHeight="1" x14ac:dyDescent="0.2">
      <c r="A186" s="98" t="s">
        <v>202</v>
      </c>
      <c r="B186" s="99" t="s">
        <v>109</v>
      </c>
      <c r="C186" s="98" t="s">
        <v>81</v>
      </c>
      <c r="D186" s="98" t="s">
        <v>110</v>
      </c>
      <c r="E186" s="151" t="s">
        <v>250</v>
      </c>
      <c r="F186" s="151"/>
      <c r="G186" s="97" t="s">
        <v>40</v>
      </c>
      <c r="H186" s="96">
        <v>1</v>
      </c>
      <c r="I186" s="95">
        <v>50.88</v>
      </c>
      <c r="J186" s="95">
        <v>50.88</v>
      </c>
    </row>
    <row r="187" spans="1:10" ht="39" customHeight="1" x14ac:dyDescent="0.2">
      <c r="A187" s="93" t="s">
        <v>201</v>
      </c>
      <c r="B187" s="94" t="s">
        <v>249</v>
      </c>
      <c r="C187" s="93" t="s">
        <v>81</v>
      </c>
      <c r="D187" s="93" t="s">
        <v>248</v>
      </c>
      <c r="E187" s="152" t="s">
        <v>205</v>
      </c>
      <c r="F187" s="152"/>
      <c r="G187" s="92" t="s">
        <v>114</v>
      </c>
      <c r="H187" s="91">
        <v>2.5000000000000001E-2</v>
      </c>
      <c r="I187" s="90">
        <v>737.67</v>
      </c>
      <c r="J187" s="90">
        <v>18.440000000000001</v>
      </c>
    </row>
    <row r="188" spans="1:10" ht="24" customHeight="1" x14ac:dyDescent="0.2">
      <c r="A188" s="93" t="s">
        <v>201</v>
      </c>
      <c r="B188" s="94" t="s">
        <v>247</v>
      </c>
      <c r="C188" s="93" t="s">
        <v>81</v>
      </c>
      <c r="D188" s="93" t="s">
        <v>246</v>
      </c>
      <c r="E188" s="152" t="s">
        <v>205</v>
      </c>
      <c r="F188" s="152"/>
      <c r="G188" s="92" t="s">
        <v>204</v>
      </c>
      <c r="H188" s="91">
        <v>0.46700000000000003</v>
      </c>
      <c r="I188" s="90">
        <v>31.75</v>
      </c>
      <c r="J188" s="90">
        <v>14.82</v>
      </c>
    </row>
    <row r="189" spans="1:10" ht="24" customHeight="1" x14ac:dyDescent="0.2">
      <c r="A189" s="93" t="s">
        <v>201</v>
      </c>
      <c r="B189" s="94" t="s">
        <v>245</v>
      </c>
      <c r="C189" s="93" t="s">
        <v>81</v>
      </c>
      <c r="D189" s="93" t="s">
        <v>244</v>
      </c>
      <c r="E189" s="152" t="s">
        <v>205</v>
      </c>
      <c r="F189" s="152"/>
      <c r="G189" s="92" t="s">
        <v>204</v>
      </c>
      <c r="H189" s="91">
        <v>9.4E-2</v>
      </c>
      <c r="I189" s="90">
        <v>27.32</v>
      </c>
      <c r="J189" s="90">
        <v>2.56</v>
      </c>
    </row>
    <row r="190" spans="1:10" ht="26.1" customHeight="1" x14ac:dyDescent="0.2">
      <c r="A190" s="104" t="s">
        <v>215</v>
      </c>
      <c r="B190" s="105" t="s">
        <v>287</v>
      </c>
      <c r="C190" s="104" t="s">
        <v>81</v>
      </c>
      <c r="D190" s="104" t="s">
        <v>286</v>
      </c>
      <c r="E190" s="149" t="s">
        <v>212</v>
      </c>
      <c r="F190" s="149"/>
      <c r="G190" s="103" t="s">
        <v>40</v>
      </c>
      <c r="H190" s="102">
        <v>1.05</v>
      </c>
      <c r="I190" s="101">
        <v>14.35</v>
      </c>
      <c r="J190" s="101">
        <v>15.06</v>
      </c>
    </row>
    <row r="191" spans="1:10" x14ac:dyDescent="0.2">
      <c r="A191" s="89"/>
      <c r="B191" s="89"/>
      <c r="C191" s="89"/>
      <c r="D191" s="89"/>
      <c r="E191" s="89" t="s">
        <v>196</v>
      </c>
      <c r="F191" s="88">
        <v>8.7475610889157291</v>
      </c>
      <c r="G191" s="89" t="s">
        <v>195</v>
      </c>
      <c r="H191" s="88">
        <v>10.08</v>
      </c>
      <c r="I191" s="89" t="s">
        <v>194</v>
      </c>
      <c r="J191" s="88">
        <v>18.829999999999998</v>
      </c>
    </row>
    <row r="192" spans="1:10" ht="30" customHeight="1" thickBot="1" x14ac:dyDescent="0.25">
      <c r="A192" s="57"/>
      <c r="B192" s="57"/>
      <c r="C192" s="57"/>
      <c r="D192" s="57"/>
      <c r="E192" s="57"/>
      <c r="F192" s="57"/>
      <c r="G192" s="57" t="s">
        <v>193</v>
      </c>
      <c r="H192" s="87">
        <v>134.4</v>
      </c>
      <c r="I192" s="57" t="s">
        <v>192</v>
      </c>
      <c r="J192" s="84">
        <v>6838.27</v>
      </c>
    </row>
    <row r="193" spans="1:10" ht="0.95" customHeight="1" thickTop="1" x14ac:dyDescent="0.2">
      <c r="A193" s="86"/>
      <c r="B193" s="86"/>
      <c r="C193" s="86"/>
      <c r="D193" s="86"/>
      <c r="E193" s="86"/>
      <c r="F193" s="86"/>
      <c r="G193" s="86"/>
      <c r="H193" s="86"/>
      <c r="I193" s="86"/>
      <c r="J193" s="86"/>
    </row>
    <row r="194" spans="1:10" ht="18" customHeight="1" x14ac:dyDescent="0.2">
      <c r="A194" s="49" t="s">
        <v>111</v>
      </c>
      <c r="B194" s="50" t="s">
        <v>6</v>
      </c>
      <c r="C194" s="49" t="s">
        <v>7</v>
      </c>
      <c r="D194" s="49" t="s">
        <v>8</v>
      </c>
      <c r="E194" s="150" t="s">
        <v>203</v>
      </c>
      <c r="F194" s="150"/>
      <c r="G194" s="100" t="s">
        <v>9</v>
      </c>
      <c r="H194" s="50" t="s">
        <v>10</v>
      </c>
      <c r="I194" s="50" t="s">
        <v>11</v>
      </c>
      <c r="J194" s="50" t="s">
        <v>12</v>
      </c>
    </row>
    <row r="195" spans="1:10" ht="26.1" customHeight="1" x14ac:dyDescent="0.2">
      <c r="A195" s="98" t="s">
        <v>202</v>
      </c>
      <c r="B195" s="99" t="s">
        <v>112</v>
      </c>
      <c r="C195" s="98" t="s">
        <v>51</v>
      </c>
      <c r="D195" s="98" t="s">
        <v>113</v>
      </c>
      <c r="E195" s="151" t="s">
        <v>285</v>
      </c>
      <c r="F195" s="151"/>
      <c r="G195" s="97" t="s">
        <v>114</v>
      </c>
      <c r="H195" s="96">
        <v>1</v>
      </c>
      <c r="I195" s="95">
        <v>1337.72</v>
      </c>
      <c r="J195" s="95">
        <v>1337.72</v>
      </c>
    </row>
    <row r="196" spans="1:10" ht="24" customHeight="1" x14ac:dyDescent="0.2">
      <c r="A196" s="104" t="s">
        <v>215</v>
      </c>
      <c r="B196" s="105" t="s">
        <v>284</v>
      </c>
      <c r="C196" s="104" t="s">
        <v>45</v>
      </c>
      <c r="D196" s="104" t="s">
        <v>283</v>
      </c>
      <c r="E196" s="149" t="s">
        <v>212</v>
      </c>
      <c r="F196" s="149"/>
      <c r="G196" s="103" t="s">
        <v>114</v>
      </c>
      <c r="H196" s="102">
        <v>0.62</v>
      </c>
      <c r="I196" s="101">
        <v>149.66</v>
      </c>
      <c r="J196" s="101">
        <v>92.78</v>
      </c>
    </row>
    <row r="197" spans="1:10" ht="24" customHeight="1" x14ac:dyDescent="0.2">
      <c r="A197" s="104" t="s">
        <v>215</v>
      </c>
      <c r="B197" s="105" t="s">
        <v>263</v>
      </c>
      <c r="C197" s="104" t="s">
        <v>81</v>
      </c>
      <c r="D197" s="104" t="s">
        <v>262</v>
      </c>
      <c r="E197" s="149" t="s">
        <v>216</v>
      </c>
      <c r="F197" s="149"/>
      <c r="G197" s="103" t="s">
        <v>204</v>
      </c>
      <c r="H197" s="102">
        <v>15</v>
      </c>
      <c r="I197" s="101">
        <v>23.52</v>
      </c>
      <c r="J197" s="101">
        <v>352.8</v>
      </c>
    </row>
    <row r="198" spans="1:10" ht="24" customHeight="1" x14ac:dyDescent="0.2">
      <c r="A198" s="104" t="s">
        <v>215</v>
      </c>
      <c r="B198" s="105" t="s">
        <v>218</v>
      </c>
      <c r="C198" s="104" t="s">
        <v>81</v>
      </c>
      <c r="D198" s="104" t="s">
        <v>217</v>
      </c>
      <c r="E198" s="149" t="s">
        <v>216</v>
      </c>
      <c r="F198" s="149"/>
      <c r="G198" s="103" t="s">
        <v>204</v>
      </c>
      <c r="H198" s="102">
        <v>15</v>
      </c>
      <c r="I198" s="101">
        <v>19.350000000000001</v>
      </c>
      <c r="J198" s="101">
        <v>290.25</v>
      </c>
    </row>
    <row r="199" spans="1:10" ht="24" customHeight="1" x14ac:dyDescent="0.2">
      <c r="A199" s="104" t="s">
        <v>215</v>
      </c>
      <c r="B199" s="105" t="s">
        <v>282</v>
      </c>
      <c r="C199" s="104" t="s">
        <v>81</v>
      </c>
      <c r="D199" s="104" t="s">
        <v>281</v>
      </c>
      <c r="E199" s="149" t="s">
        <v>212</v>
      </c>
      <c r="F199" s="149"/>
      <c r="G199" s="103" t="s">
        <v>69</v>
      </c>
      <c r="H199" s="102">
        <v>450</v>
      </c>
      <c r="I199" s="101">
        <v>0.6</v>
      </c>
      <c r="J199" s="101">
        <v>270</v>
      </c>
    </row>
    <row r="200" spans="1:10" ht="24" customHeight="1" x14ac:dyDescent="0.2">
      <c r="A200" s="104" t="s">
        <v>215</v>
      </c>
      <c r="B200" s="105" t="s">
        <v>280</v>
      </c>
      <c r="C200" s="104" t="s">
        <v>51</v>
      </c>
      <c r="D200" s="104" t="s">
        <v>279</v>
      </c>
      <c r="E200" s="149" t="s">
        <v>212</v>
      </c>
      <c r="F200" s="149"/>
      <c r="G200" s="103" t="s">
        <v>69</v>
      </c>
      <c r="H200" s="102">
        <v>7</v>
      </c>
      <c r="I200" s="101">
        <v>29.53</v>
      </c>
      <c r="J200" s="101">
        <v>206.71</v>
      </c>
    </row>
    <row r="201" spans="1:10" ht="24" customHeight="1" x14ac:dyDescent="0.2">
      <c r="A201" s="104" t="s">
        <v>215</v>
      </c>
      <c r="B201" s="105" t="s">
        <v>278</v>
      </c>
      <c r="C201" s="104" t="s">
        <v>45</v>
      </c>
      <c r="D201" s="104" t="s">
        <v>277</v>
      </c>
      <c r="E201" s="149" t="s">
        <v>212</v>
      </c>
      <c r="F201" s="149"/>
      <c r="G201" s="103" t="s">
        <v>114</v>
      </c>
      <c r="H201" s="102">
        <v>0.79</v>
      </c>
      <c r="I201" s="101">
        <v>158.46</v>
      </c>
      <c r="J201" s="101">
        <v>125.18</v>
      </c>
    </row>
    <row r="202" spans="1:10" x14ac:dyDescent="0.2">
      <c r="A202" s="89"/>
      <c r="B202" s="89"/>
      <c r="C202" s="89"/>
      <c r="D202" s="89"/>
      <c r="E202" s="89" t="s">
        <v>196</v>
      </c>
      <c r="F202" s="88">
        <v>298.73176619999998</v>
      </c>
      <c r="G202" s="89" t="s">
        <v>195</v>
      </c>
      <c r="H202" s="88">
        <v>344.32</v>
      </c>
      <c r="I202" s="89" t="s">
        <v>194</v>
      </c>
      <c r="J202" s="88">
        <v>643.04999999999995</v>
      </c>
    </row>
    <row r="203" spans="1:10" ht="30" customHeight="1" thickBot="1" x14ac:dyDescent="0.25">
      <c r="A203" s="57"/>
      <c r="B203" s="57"/>
      <c r="C203" s="57"/>
      <c r="D203" s="57"/>
      <c r="E203" s="57"/>
      <c r="F203" s="57"/>
      <c r="G203" s="57" t="s">
        <v>193</v>
      </c>
      <c r="H203" s="87">
        <v>0.56000000000000005</v>
      </c>
      <c r="I203" s="57" t="s">
        <v>192</v>
      </c>
      <c r="J203" s="84">
        <v>749.12</v>
      </c>
    </row>
    <row r="204" spans="1:10" ht="0.95" customHeight="1" thickTop="1" x14ac:dyDescent="0.2">
      <c r="A204" s="86"/>
      <c r="B204" s="86"/>
      <c r="C204" s="86"/>
      <c r="D204" s="86"/>
      <c r="E204" s="86"/>
      <c r="F204" s="86"/>
      <c r="G204" s="86"/>
      <c r="H204" s="86"/>
      <c r="I204" s="86"/>
      <c r="J204" s="86"/>
    </row>
    <row r="205" spans="1:10" ht="18" customHeight="1" x14ac:dyDescent="0.2">
      <c r="A205" s="49" t="s">
        <v>115</v>
      </c>
      <c r="B205" s="50" t="s">
        <v>6</v>
      </c>
      <c r="C205" s="49" t="s">
        <v>7</v>
      </c>
      <c r="D205" s="49" t="s">
        <v>8</v>
      </c>
      <c r="E205" s="150" t="s">
        <v>203</v>
      </c>
      <c r="F205" s="150"/>
      <c r="G205" s="100" t="s">
        <v>9</v>
      </c>
      <c r="H205" s="50" t="s">
        <v>10</v>
      </c>
      <c r="I205" s="50" t="s">
        <v>11</v>
      </c>
      <c r="J205" s="50" t="s">
        <v>12</v>
      </c>
    </row>
    <row r="206" spans="1:10" ht="26.1" customHeight="1" x14ac:dyDescent="0.2">
      <c r="A206" s="98" t="s">
        <v>202</v>
      </c>
      <c r="B206" s="99" t="s">
        <v>116</v>
      </c>
      <c r="C206" s="98" t="s">
        <v>51</v>
      </c>
      <c r="D206" s="98" t="s">
        <v>117</v>
      </c>
      <c r="E206" s="151" t="s">
        <v>276</v>
      </c>
      <c r="F206" s="151"/>
      <c r="G206" s="97" t="s">
        <v>53</v>
      </c>
      <c r="H206" s="96">
        <v>1</v>
      </c>
      <c r="I206" s="95">
        <v>34.409999999999997</v>
      </c>
      <c r="J206" s="95">
        <v>34.409999999999997</v>
      </c>
    </row>
    <row r="207" spans="1:10" ht="24" customHeight="1" x14ac:dyDescent="0.2">
      <c r="A207" s="104" t="s">
        <v>215</v>
      </c>
      <c r="B207" s="105" t="s">
        <v>275</v>
      </c>
      <c r="C207" s="104" t="s">
        <v>81</v>
      </c>
      <c r="D207" s="104" t="s">
        <v>274</v>
      </c>
      <c r="E207" s="149" t="s">
        <v>216</v>
      </c>
      <c r="F207" s="149"/>
      <c r="G207" s="103" t="s">
        <v>204</v>
      </c>
      <c r="H207" s="102">
        <v>0.6</v>
      </c>
      <c r="I207" s="101">
        <v>31.49</v>
      </c>
      <c r="J207" s="101">
        <v>18.89</v>
      </c>
    </row>
    <row r="208" spans="1:10" ht="24" customHeight="1" x14ac:dyDescent="0.2">
      <c r="A208" s="104" t="s">
        <v>215</v>
      </c>
      <c r="B208" s="105" t="s">
        <v>273</v>
      </c>
      <c r="C208" s="104" t="s">
        <v>81</v>
      </c>
      <c r="D208" s="104" t="s">
        <v>272</v>
      </c>
      <c r="E208" s="149" t="s">
        <v>216</v>
      </c>
      <c r="F208" s="149"/>
      <c r="G208" s="103" t="s">
        <v>204</v>
      </c>
      <c r="H208" s="102">
        <v>0.6</v>
      </c>
      <c r="I208" s="101">
        <v>25.87</v>
      </c>
      <c r="J208" s="101">
        <v>15.52</v>
      </c>
    </row>
    <row r="209" spans="1:10" x14ac:dyDescent="0.2">
      <c r="A209" s="89"/>
      <c r="B209" s="89"/>
      <c r="C209" s="89"/>
      <c r="D209" s="89"/>
      <c r="E209" s="89" t="s">
        <v>196</v>
      </c>
      <c r="F209" s="88">
        <v>15.985320099999999</v>
      </c>
      <c r="G209" s="89" t="s">
        <v>195</v>
      </c>
      <c r="H209" s="88">
        <v>18.420000000000002</v>
      </c>
      <c r="I209" s="89" t="s">
        <v>194</v>
      </c>
      <c r="J209" s="88">
        <v>34.409999999999997</v>
      </c>
    </row>
    <row r="210" spans="1:10" ht="30" customHeight="1" thickBot="1" x14ac:dyDescent="0.25">
      <c r="A210" s="57"/>
      <c r="B210" s="57"/>
      <c r="C210" s="57"/>
      <c r="D210" s="57"/>
      <c r="E210" s="57"/>
      <c r="F210" s="57"/>
      <c r="G210" s="57" t="s">
        <v>193</v>
      </c>
      <c r="H210" s="87">
        <v>11.2</v>
      </c>
      <c r="I210" s="57" t="s">
        <v>192</v>
      </c>
      <c r="J210" s="84">
        <v>385.39</v>
      </c>
    </row>
    <row r="211" spans="1:10" ht="0.95" customHeight="1" thickTop="1" x14ac:dyDescent="0.2">
      <c r="A211" s="86"/>
      <c r="B211" s="86"/>
      <c r="C211" s="86"/>
      <c r="D211" s="86"/>
      <c r="E211" s="86"/>
      <c r="F211" s="86"/>
      <c r="G211" s="86"/>
      <c r="H211" s="86"/>
      <c r="I211" s="86"/>
      <c r="J211" s="86"/>
    </row>
    <row r="212" spans="1:10" ht="18" customHeight="1" x14ac:dyDescent="0.2">
      <c r="A212" s="49" t="s">
        <v>118</v>
      </c>
      <c r="B212" s="50" t="s">
        <v>6</v>
      </c>
      <c r="C212" s="49" t="s">
        <v>7</v>
      </c>
      <c r="D212" s="49" t="s">
        <v>8</v>
      </c>
      <c r="E212" s="150" t="s">
        <v>203</v>
      </c>
      <c r="F212" s="150"/>
      <c r="G212" s="100" t="s">
        <v>9</v>
      </c>
      <c r="H212" s="50" t="s">
        <v>10</v>
      </c>
      <c r="I212" s="50" t="s">
        <v>11</v>
      </c>
      <c r="J212" s="50" t="s">
        <v>12</v>
      </c>
    </row>
    <row r="213" spans="1:10" ht="24" customHeight="1" x14ac:dyDescent="0.2">
      <c r="A213" s="98" t="s">
        <v>202</v>
      </c>
      <c r="B213" s="99" t="s">
        <v>119</v>
      </c>
      <c r="C213" s="98" t="s">
        <v>74</v>
      </c>
      <c r="D213" s="98" t="s">
        <v>120</v>
      </c>
      <c r="E213" s="151" t="s">
        <v>271</v>
      </c>
      <c r="F213" s="151"/>
      <c r="G213" s="97" t="s">
        <v>40</v>
      </c>
      <c r="H213" s="96">
        <v>1</v>
      </c>
      <c r="I213" s="95">
        <v>6.47</v>
      </c>
      <c r="J213" s="95">
        <v>6.47</v>
      </c>
    </row>
    <row r="214" spans="1:10" ht="24" customHeight="1" x14ac:dyDescent="0.2">
      <c r="A214" s="93" t="s">
        <v>201</v>
      </c>
      <c r="B214" s="94" t="s">
        <v>245</v>
      </c>
      <c r="C214" s="93" t="s">
        <v>81</v>
      </c>
      <c r="D214" s="93" t="s">
        <v>244</v>
      </c>
      <c r="E214" s="152" t="s">
        <v>205</v>
      </c>
      <c r="F214" s="152"/>
      <c r="G214" s="92" t="s">
        <v>204</v>
      </c>
      <c r="H214" s="91">
        <v>0.23699999999999999</v>
      </c>
      <c r="I214" s="90">
        <v>27.32</v>
      </c>
      <c r="J214" s="90">
        <v>6.47</v>
      </c>
    </row>
    <row r="215" spans="1:10" x14ac:dyDescent="0.2">
      <c r="A215" s="89"/>
      <c r="B215" s="89"/>
      <c r="C215" s="89"/>
      <c r="D215" s="89"/>
      <c r="E215" s="89" t="s">
        <v>196</v>
      </c>
      <c r="F215" s="88">
        <v>2.1741150236922793</v>
      </c>
      <c r="G215" s="89" t="s">
        <v>195</v>
      </c>
      <c r="H215" s="88">
        <v>2.5099999999999998</v>
      </c>
      <c r="I215" s="89" t="s">
        <v>194</v>
      </c>
      <c r="J215" s="88">
        <v>4.68</v>
      </c>
    </row>
    <row r="216" spans="1:10" ht="30" customHeight="1" thickBot="1" x14ac:dyDescent="0.25">
      <c r="A216" s="57"/>
      <c r="B216" s="57"/>
      <c r="C216" s="57"/>
      <c r="D216" s="57"/>
      <c r="E216" s="57"/>
      <c r="F216" s="57"/>
      <c r="G216" s="57" t="s">
        <v>193</v>
      </c>
      <c r="H216" s="87">
        <v>140</v>
      </c>
      <c r="I216" s="57" t="s">
        <v>192</v>
      </c>
      <c r="J216" s="84">
        <v>905.8</v>
      </c>
    </row>
    <row r="217" spans="1:10" ht="0.95" customHeight="1" thickTop="1" x14ac:dyDescent="0.2">
      <c r="A217" s="86"/>
      <c r="B217" s="86"/>
      <c r="C217" s="86"/>
      <c r="D217" s="86"/>
      <c r="E217" s="86"/>
      <c r="F217" s="86"/>
      <c r="G217" s="86"/>
      <c r="H217" s="86"/>
      <c r="I217" s="86"/>
      <c r="J217" s="86"/>
    </row>
    <row r="218" spans="1:10" ht="24" customHeight="1" x14ac:dyDescent="0.2">
      <c r="A218" s="52" t="s">
        <v>121</v>
      </c>
      <c r="B218" s="52"/>
      <c r="C218" s="52"/>
      <c r="D218" s="52" t="s">
        <v>122</v>
      </c>
      <c r="E218" s="52"/>
      <c r="F218" s="148"/>
      <c r="G218" s="148"/>
      <c r="H218" s="51"/>
      <c r="I218" s="52"/>
      <c r="J218" s="53">
        <v>19129.28</v>
      </c>
    </row>
    <row r="219" spans="1:10" ht="18" customHeight="1" x14ac:dyDescent="0.2">
      <c r="A219" s="49" t="s">
        <v>123</v>
      </c>
      <c r="B219" s="50" t="s">
        <v>6</v>
      </c>
      <c r="C219" s="49" t="s">
        <v>7</v>
      </c>
      <c r="D219" s="49" t="s">
        <v>8</v>
      </c>
      <c r="E219" s="150" t="s">
        <v>203</v>
      </c>
      <c r="F219" s="150"/>
      <c r="G219" s="100" t="s">
        <v>9</v>
      </c>
      <c r="H219" s="50" t="s">
        <v>10</v>
      </c>
      <c r="I219" s="50" t="s">
        <v>11</v>
      </c>
      <c r="J219" s="50" t="s">
        <v>12</v>
      </c>
    </row>
    <row r="220" spans="1:10" ht="24" customHeight="1" x14ac:dyDescent="0.2">
      <c r="A220" s="98" t="s">
        <v>202</v>
      </c>
      <c r="B220" s="99" t="s">
        <v>67</v>
      </c>
      <c r="C220" s="98" t="s">
        <v>45</v>
      </c>
      <c r="D220" s="98" t="s">
        <v>124</v>
      </c>
      <c r="E220" s="151">
        <v>4.0199999999999996</v>
      </c>
      <c r="F220" s="151"/>
      <c r="G220" s="97" t="s">
        <v>69</v>
      </c>
      <c r="H220" s="96">
        <v>1</v>
      </c>
      <c r="I220" s="95">
        <v>2.33</v>
      </c>
      <c r="J220" s="95">
        <v>2.33</v>
      </c>
    </row>
    <row r="221" spans="1:10" ht="24" customHeight="1" x14ac:dyDescent="0.2">
      <c r="A221" s="104" t="s">
        <v>215</v>
      </c>
      <c r="B221" s="105" t="s">
        <v>270</v>
      </c>
      <c r="C221" s="104" t="s">
        <v>45</v>
      </c>
      <c r="D221" s="104" t="s">
        <v>124</v>
      </c>
      <c r="E221" s="149" t="s">
        <v>212</v>
      </c>
      <c r="F221" s="149"/>
      <c r="G221" s="103" t="s">
        <v>69</v>
      </c>
      <c r="H221" s="102">
        <v>1</v>
      </c>
      <c r="I221" s="101">
        <v>2.33</v>
      </c>
      <c r="J221" s="101">
        <v>2.33</v>
      </c>
    </row>
    <row r="222" spans="1:10" x14ac:dyDescent="0.2">
      <c r="A222" s="89"/>
      <c r="B222" s="89"/>
      <c r="C222" s="89"/>
      <c r="D222" s="89"/>
      <c r="E222" s="89" t="s">
        <v>196</v>
      </c>
      <c r="F222" s="88">
        <v>0</v>
      </c>
      <c r="G222" s="89" t="s">
        <v>195</v>
      </c>
      <c r="H222" s="88">
        <v>0</v>
      </c>
      <c r="I222" s="89" t="s">
        <v>194</v>
      </c>
      <c r="J222" s="88">
        <v>0</v>
      </c>
    </row>
    <row r="223" spans="1:10" ht="30" customHeight="1" thickBot="1" x14ac:dyDescent="0.25">
      <c r="A223" s="57"/>
      <c r="B223" s="57"/>
      <c r="C223" s="57"/>
      <c r="D223" s="57"/>
      <c r="E223" s="57"/>
      <c r="F223" s="57"/>
      <c r="G223" s="57" t="s">
        <v>193</v>
      </c>
      <c r="H223" s="87">
        <v>100</v>
      </c>
      <c r="I223" s="57" t="s">
        <v>192</v>
      </c>
      <c r="J223" s="84">
        <v>233</v>
      </c>
    </row>
    <row r="224" spans="1:10" ht="0.95" customHeight="1" thickTop="1" x14ac:dyDescent="0.2">
      <c r="A224" s="86"/>
      <c r="B224" s="86"/>
      <c r="C224" s="86"/>
      <c r="D224" s="86"/>
      <c r="E224" s="86"/>
      <c r="F224" s="86"/>
      <c r="G224" s="86"/>
      <c r="H224" s="86"/>
      <c r="I224" s="86"/>
      <c r="J224" s="86"/>
    </row>
    <row r="225" spans="1:10" ht="18" customHeight="1" x14ac:dyDescent="0.2">
      <c r="A225" s="49" t="s">
        <v>125</v>
      </c>
      <c r="B225" s="50" t="s">
        <v>6</v>
      </c>
      <c r="C225" s="49" t="s">
        <v>7</v>
      </c>
      <c r="D225" s="49" t="s">
        <v>8</v>
      </c>
      <c r="E225" s="150" t="s">
        <v>203</v>
      </c>
      <c r="F225" s="150"/>
      <c r="G225" s="100" t="s">
        <v>9</v>
      </c>
      <c r="H225" s="50" t="s">
        <v>10</v>
      </c>
      <c r="I225" s="50" t="s">
        <v>11</v>
      </c>
      <c r="J225" s="50" t="s">
        <v>12</v>
      </c>
    </row>
    <row r="226" spans="1:10" ht="26.1" customHeight="1" x14ac:dyDescent="0.2">
      <c r="A226" s="98" t="s">
        <v>202</v>
      </c>
      <c r="B226" s="99" t="s">
        <v>94</v>
      </c>
      <c r="C226" s="98" t="s">
        <v>95</v>
      </c>
      <c r="D226" s="98" t="s">
        <v>126</v>
      </c>
      <c r="E226" s="151" t="s">
        <v>269</v>
      </c>
      <c r="F226" s="151"/>
      <c r="G226" s="97" t="s">
        <v>97</v>
      </c>
      <c r="H226" s="96">
        <v>1</v>
      </c>
      <c r="I226" s="95">
        <v>109.65</v>
      </c>
      <c r="J226" s="95">
        <v>109.65</v>
      </c>
    </row>
    <row r="227" spans="1:10" ht="24" customHeight="1" x14ac:dyDescent="0.2">
      <c r="A227" s="93" t="s">
        <v>201</v>
      </c>
      <c r="B227" s="94" t="s">
        <v>268</v>
      </c>
      <c r="C227" s="93" t="s">
        <v>95</v>
      </c>
      <c r="D227" s="93" t="s">
        <v>267</v>
      </c>
      <c r="E227" s="152" t="s">
        <v>234</v>
      </c>
      <c r="F227" s="152"/>
      <c r="G227" s="92" t="s">
        <v>233</v>
      </c>
      <c r="H227" s="91">
        <v>0.8</v>
      </c>
      <c r="I227" s="90">
        <v>3.59</v>
      </c>
      <c r="J227" s="90">
        <v>2.87</v>
      </c>
    </row>
    <row r="228" spans="1:10" ht="26.1" customHeight="1" x14ac:dyDescent="0.2">
      <c r="A228" s="104" t="s">
        <v>215</v>
      </c>
      <c r="B228" s="105" t="s">
        <v>266</v>
      </c>
      <c r="C228" s="104" t="s">
        <v>95</v>
      </c>
      <c r="D228" s="104" t="s">
        <v>265</v>
      </c>
      <c r="E228" s="149" t="s">
        <v>212</v>
      </c>
      <c r="F228" s="149"/>
      <c r="G228" s="103" t="s">
        <v>264</v>
      </c>
      <c r="H228" s="102">
        <v>1.1000000000000001</v>
      </c>
      <c r="I228" s="101">
        <v>79.98</v>
      </c>
      <c r="J228" s="101">
        <v>87.97</v>
      </c>
    </row>
    <row r="229" spans="1:10" ht="24" customHeight="1" x14ac:dyDescent="0.2">
      <c r="A229" s="104" t="s">
        <v>215</v>
      </c>
      <c r="B229" s="105" t="s">
        <v>263</v>
      </c>
      <c r="C229" s="104" t="s">
        <v>81</v>
      </c>
      <c r="D229" s="104" t="s">
        <v>262</v>
      </c>
      <c r="E229" s="149" t="s">
        <v>216</v>
      </c>
      <c r="F229" s="149"/>
      <c r="G229" s="103" t="s">
        <v>204</v>
      </c>
      <c r="H229" s="102">
        <v>0.8</v>
      </c>
      <c r="I229" s="101">
        <v>23.52</v>
      </c>
      <c r="J229" s="101">
        <v>18.809999999999999</v>
      </c>
    </row>
    <row r="230" spans="1:10" x14ac:dyDescent="0.2">
      <c r="A230" s="89"/>
      <c r="B230" s="89"/>
      <c r="C230" s="89"/>
      <c r="D230" s="89"/>
      <c r="E230" s="89" t="s">
        <v>196</v>
      </c>
      <c r="F230" s="88">
        <v>8.73827</v>
      </c>
      <c r="G230" s="89" t="s">
        <v>195</v>
      </c>
      <c r="H230" s="88">
        <v>10.07</v>
      </c>
      <c r="I230" s="89" t="s">
        <v>194</v>
      </c>
      <c r="J230" s="88">
        <v>18.809999999999999</v>
      </c>
    </row>
    <row r="231" spans="1:10" ht="30" customHeight="1" thickBot="1" x14ac:dyDescent="0.25">
      <c r="A231" s="57"/>
      <c r="B231" s="57"/>
      <c r="C231" s="57"/>
      <c r="D231" s="57"/>
      <c r="E231" s="57"/>
      <c r="F231" s="57"/>
      <c r="G231" s="57" t="s">
        <v>193</v>
      </c>
      <c r="H231" s="87">
        <v>120</v>
      </c>
      <c r="I231" s="57" t="s">
        <v>192</v>
      </c>
      <c r="J231" s="84">
        <v>13158</v>
      </c>
    </row>
    <row r="232" spans="1:10" ht="0.95" customHeight="1" thickTop="1" x14ac:dyDescent="0.2">
      <c r="A232" s="86"/>
      <c r="B232" s="86"/>
      <c r="C232" s="86"/>
      <c r="D232" s="86"/>
      <c r="E232" s="86"/>
      <c r="F232" s="86"/>
      <c r="G232" s="86"/>
      <c r="H232" s="86"/>
      <c r="I232" s="86"/>
      <c r="J232" s="86"/>
    </row>
    <row r="233" spans="1:10" ht="18" customHeight="1" x14ac:dyDescent="0.2">
      <c r="A233" s="49" t="s">
        <v>127</v>
      </c>
      <c r="B233" s="50" t="s">
        <v>6</v>
      </c>
      <c r="C233" s="49" t="s">
        <v>7</v>
      </c>
      <c r="D233" s="49" t="s">
        <v>8</v>
      </c>
      <c r="E233" s="150" t="s">
        <v>203</v>
      </c>
      <c r="F233" s="150"/>
      <c r="G233" s="100" t="s">
        <v>9</v>
      </c>
      <c r="H233" s="50" t="s">
        <v>10</v>
      </c>
      <c r="I233" s="50" t="s">
        <v>11</v>
      </c>
      <c r="J233" s="50" t="s">
        <v>12</v>
      </c>
    </row>
    <row r="234" spans="1:10" ht="65.099999999999994" customHeight="1" x14ac:dyDescent="0.2">
      <c r="A234" s="98" t="s">
        <v>202</v>
      </c>
      <c r="B234" s="99" t="s">
        <v>103</v>
      </c>
      <c r="C234" s="98" t="s">
        <v>58</v>
      </c>
      <c r="D234" s="98" t="s">
        <v>128</v>
      </c>
      <c r="E234" s="151">
        <v>11</v>
      </c>
      <c r="F234" s="151"/>
      <c r="G234" s="97" t="s">
        <v>40</v>
      </c>
      <c r="H234" s="96">
        <v>1</v>
      </c>
      <c r="I234" s="95">
        <v>706.69</v>
      </c>
      <c r="J234" s="95">
        <v>706.69</v>
      </c>
    </row>
    <row r="235" spans="1:10" ht="24" customHeight="1" x14ac:dyDescent="0.2">
      <c r="A235" s="104" t="s">
        <v>215</v>
      </c>
      <c r="B235" s="105" t="s">
        <v>263</v>
      </c>
      <c r="C235" s="104" t="s">
        <v>81</v>
      </c>
      <c r="D235" s="104" t="s">
        <v>262</v>
      </c>
      <c r="E235" s="149" t="s">
        <v>216</v>
      </c>
      <c r="F235" s="149"/>
      <c r="G235" s="103" t="s">
        <v>204</v>
      </c>
      <c r="H235" s="102">
        <v>3</v>
      </c>
      <c r="I235" s="101">
        <v>23.52</v>
      </c>
      <c r="J235" s="101">
        <v>70.56</v>
      </c>
    </row>
    <row r="236" spans="1:10" ht="24" customHeight="1" x14ac:dyDescent="0.2">
      <c r="A236" s="104" t="s">
        <v>215</v>
      </c>
      <c r="B236" s="105" t="s">
        <v>218</v>
      </c>
      <c r="C236" s="104" t="s">
        <v>81</v>
      </c>
      <c r="D236" s="104" t="s">
        <v>217</v>
      </c>
      <c r="E236" s="149" t="s">
        <v>216</v>
      </c>
      <c r="F236" s="149"/>
      <c r="G236" s="103" t="s">
        <v>204</v>
      </c>
      <c r="H236" s="102">
        <v>3</v>
      </c>
      <c r="I236" s="101">
        <v>19.350000000000001</v>
      </c>
      <c r="J236" s="101">
        <v>58.05</v>
      </c>
    </row>
    <row r="237" spans="1:10" ht="26.1" customHeight="1" x14ac:dyDescent="0.2">
      <c r="A237" s="104" t="s">
        <v>215</v>
      </c>
      <c r="B237" s="105" t="s">
        <v>261</v>
      </c>
      <c r="C237" s="104" t="s">
        <v>58</v>
      </c>
      <c r="D237" s="104" t="s">
        <v>260</v>
      </c>
      <c r="E237" s="149" t="s">
        <v>226</v>
      </c>
      <c r="F237" s="149"/>
      <c r="G237" s="103" t="s">
        <v>69</v>
      </c>
      <c r="H237" s="102">
        <v>1</v>
      </c>
      <c r="I237" s="101">
        <v>191.52</v>
      </c>
      <c r="J237" s="101">
        <v>191.52</v>
      </c>
    </row>
    <row r="238" spans="1:10" ht="26.1" customHeight="1" x14ac:dyDescent="0.2">
      <c r="A238" s="104" t="s">
        <v>215</v>
      </c>
      <c r="B238" s="105" t="s">
        <v>259</v>
      </c>
      <c r="C238" s="104" t="s">
        <v>58</v>
      </c>
      <c r="D238" s="104" t="s">
        <v>258</v>
      </c>
      <c r="E238" s="149" t="s">
        <v>226</v>
      </c>
      <c r="F238" s="149"/>
      <c r="G238" s="103" t="s">
        <v>69</v>
      </c>
      <c r="H238" s="102">
        <v>0.2</v>
      </c>
      <c r="I238" s="101">
        <v>108</v>
      </c>
      <c r="J238" s="101">
        <v>21.6</v>
      </c>
    </row>
    <row r="239" spans="1:10" ht="26.1" customHeight="1" x14ac:dyDescent="0.2">
      <c r="A239" s="104" t="s">
        <v>215</v>
      </c>
      <c r="B239" s="105" t="s">
        <v>257</v>
      </c>
      <c r="C239" s="104" t="s">
        <v>58</v>
      </c>
      <c r="D239" s="104" t="s">
        <v>256</v>
      </c>
      <c r="E239" s="149" t="s">
        <v>226</v>
      </c>
      <c r="F239" s="149"/>
      <c r="G239" s="103" t="s">
        <v>22</v>
      </c>
      <c r="H239" s="102">
        <v>2</v>
      </c>
      <c r="I239" s="101">
        <v>6.2</v>
      </c>
      <c r="J239" s="101">
        <v>12.4</v>
      </c>
    </row>
    <row r="240" spans="1:10" ht="26.1" customHeight="1" x14ac:dyDescent="0.2">
      <c r="A240" s="104" t="s">
        <v>215</v>
      </c>
      <c r="B240" s="105" t="s">
        <v>255</v>
      </c>
      <c r="C240" s="104" t="s">
        <v>58</v>
      </c>
      <c r="D240" s="104" t="s">
        <v>254</v>
      </c>
      <c r="E240" s="149" t="s">
        <v>226</v>
      </c>
      <c r="F240" s="149"/>
      <c r="G240" s="103" t="s">
        <v>253</v>
      </c>
      <c r="H240" s="102">
        <v>1.1000000000000001</v>
      </c>
      <c r="I240" s="101">
        <v>236.9</v>
      </c>
      <c r="J240" s="101">
        <v>260.58999999999997</v>
      </c>
    </row>
    <row r="241" spans="1:10" ht="26.1" customHeight="1" x14ac:dyDescent="0.2">
      <c r="A241" s="104" t="s">
        <v>215</v>
      </c>
      <c r="B241" s="105" t="s">
        <v>252</v>
      </c>
      <c r="C241" s="104" t="s">
        <v>58</v>
      </c>
      <c r="D241" s="104" t="s">
        <v>251</v>
      </c>
      <c r="E241" s="149" t="s">
        <v>226</v>
      </c>
      <c r="F241" s="149"/>
      <c r="G241" s="103" t="s">
        <v>69</v>
      </c>
      <c r="H241" s="102">
        <v>0.38</v>
      </c>
      <c r="I241" s="101">
        <v>242.05</v>
      </c>
      <c r="J241" s="101">
        <v>91.97</v>
      </c>
    </row>
    <row r="242" spans="1:10" x14ac:dyDescent="0.2">
      <c r="A242" s="89"/>
      <c r="B242" s="89"/>
      <c r="C242" s="89"/>
      <c r="D242" s="89"/>
      <c r="E242" s="89" t="s">
        <v>196</v>
      </c>
      <c r="F242" s="88">
        <v>59.746353200000001</v>
      </c>
      <c r="G242" s="89" t="s">
        <v>195</v>
      </c>
      <c r="H242" s="88">
        <v>68.86</v>
      </c>
      <c r="I242" s="89" t="s">
        <v>194</v>
      </c>
      <c r="J242" s="88">
        <v>128.61000000000001</v>
      </c>
    </row>
    <row r="243" spans="1:10" ht="30" customHeight="1" thickBot="1" x14ac:dyDescent="0.25">
      <c r="A243" s="57"/>
      <c r="B243" s="57"/>
      <c r="C243" s="57"/>
      <c r="D243" s="57"/>
      <c r="E243" s="57"/>
      <c r="F243" s="57"/>
      <c r="G243" s="57" t="s">
        <v>193</v>
      </c>
      <c r="H243" s="87">
        <v>7.08</v>
      </c>
      <c r="I243" s="57" t="s">
        <v>192</v>
      </c>
      <c r="J243" s="84">
        <v>5003.3599999999997</v>
      </c>
    </row>
    <row r="244" spans="1:10" ht="0.95" customHeight="1" thickTop="1" x14ac:dyDescent="0.2">
      <c r="A244" s="86"/>
      <c r="B244" s="86"/>
      <c r="C244" s="86"/>
      <c r="D244" s="86"/>
      <c r="E244" s="86"/>
      <c r="F244" s="86"/>
      <c r="G244" s="86"/>
      <c r="H244" s="86"/>
      <c r="I244" s="86"/>
      <c r="J244" s="86"/>
    </row>
    <row r="245" spans="1:10" ht="18" customHeight="1" x14ac:dyDescent="0.2">
      <c r="A245" s="49" t="s">
        <v>129</v>
      </c>
      <c r="B245" s="50" t="s">
        <v>6</v>
      </c>
      <c r="C245" s="49" t="s">
        <v>7</v>
      </c>
      <c r="D245" s="49" t="s">
        <v>8</v>
      </c>
      <c r="E245" s="150" t="s">
        <v>203</v>
      </c>
      <c r="F245" s="150"/>
      <c r="G245" s="100" t="s">
        <v>9</v>
      </c>
      <c r="H245" s="50" t="s">
        <v>10</v>
      </c>
      <c r="I245" s="50" t="s">
        <v>11</v>
      </c>
      <c r="J245" s="50" t="s">
        <v>12</v>
      </c>
    </row>
    <row r="246" spans="1:10" ht="39" customHeight="1" x14ac:dyDescent="0.2">
      <c r="A246" s="98" t="s">
        <v>202</v>
      </c>
      <c r="B246" s="99" t="s">
        <v>130</v>
      </c>
      <c r="C246" s="98" t="s">
        <v>81</v>
      </c>
      <c r="D246" s="98" t="s">
        <v>131</v>
      </c>
      <c r="E246" s="151" t="s">
        <v>250</v>
      </c>
      <c r="F246" s="151"/>
      <c r="G246" s="97" t="s">
        <v>40</v>
      </c>
      <c r="H246" s="96">
        <v>1</v>
      </c>
      <c r="I246" s="95">
        <v>36.43</v>
      </c>
      <c r="J246" s="95">
        <v>36.43</v>
      </c>
    </row>
    <row r="247" spans="1:10" ht="39" customHeight="1" x14ac:dyDescent="0.2">
      <c r="A247" s="93" t="s">
        <v>201</v>
      </c>
      <c r="B247" s="94" t="s">
        <v>249</v>
      </c>
      <c r="C247" s="93" t="s">
        <v>81</v>
      </c>
      <c r="D247" s="93" t="s">
        <v>248</v>
      </c>
      <c r="E247" s="152" t="s">
        <v>205</v>
      </c>
      <c r="F247" s="152"/>
      <c r="G247" s="92" t="s">
        <v>114</v>
      </c>
      <c r="H247" s="91">
        <v>2.5000000000000001E-2</v>
      </c>
      <c r="I247" s="90">
        <v>737.67</v>
      </c>
      <c r="J247" s="90">
        <v>18.440000000000001</v>
      </c>
    </row>
    <row r="248" spans="1:10" ht="24" customHeight="1" x14ac:dyDescent="0.2">
      <c r="A248" s="93" t="s">
        <v>201</v>
      </c>
      <c r="B248" s="94" t="s">
        <v>247</v>
      </c>
      <c r="C248" s="93" t="s">
        <v>81</v>
      </c>
      <c r="D248" s="93" t="s">
        <v>246</v>
      </c>
      <c r="E248" s="152" t="s">
        <v>205</v>
      </c>
      <c r="F248" s="152"/>
      <c r="G248" s="92" t="s">
        <v>204</v>
      </c>
      <c r="H248" s="91">
        <v>0.41899999999999998</v>
      </c>
      <c r="I248" s="90">
        <v>31.75</v>
      </c>
      <c r="J248" s="90">
        <v>13.3</v>
      </c>
    </row>
    <row r="249" spans="1:10" ht="24" customHeight="1" x14ac:dyDescent="0.2">
      <c r="A249" s="93" t="s">
        <v>201</v>
      </c>
      <c r="B249" s="94" t="s">
        <v>245</v>
      </c>
      <c r="C249" s="93" t="s">
        <v>81</v>
      </c>
      <c r="D249" s="93" t="s">
        <v>244</v>
      </c>
      <c r="E249" s="152" t="s">
        <v>205</v>
      </c>
      <c r="F249" s="152"/>
      <c r="G249" s="92" t="s">
        <v>204</v>
      </c>
      <c r="H249" s="91">
        <v>8.5000000000000006E-2</v>
      </c>
      <c r="I249" s="90">
        <v>27.32</v>
      </c>
      <c r="J249" s="90">
        <v>2.3199999999999998</v>
      </c>
    </row>
    <row r="250" spans="1:10" ht="26.1" customHeight="1" x14ac:dyDescent="0.2">
      <c r="A250" s="104" t="s">
        <v>215</v>
      </c>
      <c r="B250" s="105" t="s">
        <v>243</v>
      </c>
      <c r="C250" s="104" t="s">
        <v>81</v>
      </c>
      <c r="D250" s="104" t="s">
        <v>242</v>
      </c>
      <c r="E250" s="149" t="s">
        <v>212</v>
      </c>
      <c r="F250" s="149"/>
      <c r="G250" s="103" t="s">
        <v>40</v>
      </c>
      <c r="H250" s="102">
        <v>1.04</v>
      </c>
      <c r="I250" s="101">
        <v>2.2799999999999998</v>
      </c>
      <c r="J250" s="101">
        <v>2.37</v>
      </c>
    </row>
    <row r="251" spans="1:10" x14ac:dyDescent="0.2">
      <c r="A251" s="89"/>
      <c r="B251" s="89"/>
      <c r="C251" s="89"/>
      <c r="D251" s="89"/>
      <c r="E251" s="89" t="s">
        <v>196</v>
      </c>
      <c r="F251" s="88">
        <v>8.1343491591563684</v>
      </c>
      <c r="G251" s="89" t="s">
        <v>195</v>
      </c>
      <c r="H251" s="88">
        <v>9.3800000000000008</v>
      </c>
      <c r="I251" s="89" t="s">
        <v>194</v>
      </c>
      <c r="J251" s="88">
        <v>17.510000000000002</v>
      </c>
    </row>
    <row r="252" spans="1:10" ht="30" customHeight="1" thickBot="1" x14ac:dyDescent="0.25">
      <c r="A252" s="57"/>
      <c r="B252" s="57"/>
      <c r="C252" s="57"/>
      <c r="D252" s="57"/>
      <c r="E252" s="57"/>
      <c r="F252" s="57"/>
      <c r="G252" s="57" t="s">
        <v>193</v>
      </c>
      <c r="H252" s="87">
        <v>7.08</v>
      </c>
      <c r="I252" s="57" t="s">
        <v>192</v>
      </c>
      <c r="J252" s="84">
        <v>257.92</v>
      </c>
    </row>
    <row r="253" spans="1:10" ht="0.95" customHeight="1" thickTop="1" x14ac:dyDescent="0.2">
      <c r="A253" s="86"/>
      <c r="B253" s="86"/>
      <c r="C253" s="86"/>
      <c r="D253" s="86"/>
      <c r="E253" s="86"/>
      <c r="F253" s="86"/>
      <c r="G253" s="86"/>
      <c r="H253" s="86"/>
      <c r="I253" s="86"/>
      <c r="J253" s="86"/>
    </row>
    <row r="254" spans="1:10" ht="18" customHeight="1" x14ac:dyDescent="0.2">
      <c r="A254" s="49" t="s">
        <v>132</v>
      </c>
      <c r="B254" s="50" t="s">
        <v>6</v>
      </c>
      <c r="C254" s="49" t="s">
        <v>7</v>
      </c>
      <c r="D254" s="49" t="s">
        <v>8</v>
      </c>
      <c r="E254" s="150" t="s">
        <v>203</v>
      </c>
      <c r="F254" s="150"/>
      <c r="G254" s="100" t="s">
        <v>9</v>
      </c>
      <c r="H254" s="50" t="s">
        <v>10</v>
      </c>
      <c r="I254" s="50" t="s">
        <v>11</v>
      </c>
      <c r="J254" s="50" t="s">
        <v>12</v>
      </c>
    </row>
    <row r="255" spans="1:10" ht="26.1" customHeight="1" x14ac:dyDescent="0.2">
      <c r="A255" s="98" t="s">
        <v>202</v>
      </c>
      <c r="B255" s="99" t="s">
        <v>133</v>
      </c>
      <c r="C255" s="98" t="s">
        <v>45</v>
      </c>
      <c r="D255" s="98" t="s">
        <v>134</v>
      </c>
      <c r="E255" s="151">
        <v>15.03</v>
      </c>
      <c r="F255" s="151"/>
      <c r="G255" s="97" t="s">
        <v>69</v>
      </c>
      <c r="H255" s="96">
        <v>1</v>
      </c>
      <c r="I255" s="95">
        <v>4.7699999999999996</v>
      </c>
      <c r="J255" s="95">
        <v>4.7699999999999996</v>
      </c>
    </row>
    <row r="256" spans="1:10" ht="24" customHeight="1" x14ac:dyDescent="0.2">
      <c r="A256" s="104" t="s">
        <v>215</v>
      </c>
      <c r="B256" s="105" t="s">
        <v>241</v>
      </c>
      <c r="C256" s="104" t="s">
        <v>81</v>
      </c>
      <c r="D256" s="104" t="s">
        <v>240</v>
      </c>
      <c r="E256" s="149" t="s">
        <v>216</v>
      </c>
      <c r="F256" s="149"/>
      <c r="G256" s="103" t="s">
        <v>204</v>
      </c>
      <c r="H256" s="102">
        <v>0.11</v>
      </c>
      <c r="I256" s="101">
        <v>24.15</v>
      </c>
      <c r="J256" s="101">
        <v>2.65</v>
      </c>
    </row>
    <row r="257" spans="1:10" ht="24" customHeight="1" x14ac:dyDescent="0.2">
      <c r="A257" s="104" t="s">
        <v>215</v>
      </c>
      <c r="B257" s="105" t="s">
        <v>239</v>
      </c>
      <c r="C257" s="104" t="s">
        <v>81</v>
      </c>
      <c r="D257" s="104" t="s">
        <v>238</v>
      </c>
      <c r="E257" s="149" t="s">
        <v>216</v>
      </c>
      <c r="F257" s="149"/>
      <c r="G257" s="103" t="s">
        <v>204</v>
      </c>
      <c r="H257" s="102">
        <v>0.11</v>
      </c>
      <c r="I257" s="101">
        <v>19.329999999999998</v>
      </c>
      <c r="J257" s="101">
        <v>2.12</v>
      </c>
    </row>
    <row r="258" spans="1:10" x14ac:dyDescent="0.2">
      <c r="A258" s="89"/>
      <c r="B258" s="89"/>
      <c r="C258" s="89"/>
      <c r="D258" s="89"/>
      <c r="E258" s="89" t="s">
        <v>196</v>
      </c>
      <c r="F258" s="88">
        <v>2.2159249000000001</v>
      </c>
      <c r="G258" s="89" t="s">
        <v>195</v>
      </c>
      <c r="H258" s="88">
        <v>2.5499999999999998</v>
      </c>
      <c r="I258" s="89" t="s">
        <v>194</v>
      </c>
      <c r="J258" s="88">
        <v>4.7699999999999996</v>
      </c>
    </row>
    <row r="259" spans="1:10" ht="30" customHeight="1" thickBot="1" x14ac:dyDescent="0.25">
      <c r="A259" s="57"/>
      <c r="B259" s="57"/>
      <c r="C259" s="57"/>
      <c r="D259" s="57"/>
      <c r="E259" s="57"/>
      <c r="F259" s="57"/>
      <c r="G259" s="57" t="s">
        <v>193</v>
      </c>
      <c r="H259" s="87">
        <v>100</v>
      </c>
      <c r="I259" s="57" t="s">
        <v>192</v>
      </c>
      <c r="J259" s="84">
        <v>477</v>
      </c>
    </row>
    <row r="260" spans="1:10" ht="0.95" customHeight="1" thickTop="1" x14ac:dyDescent="0.2">
      <c r="A260" s="86"/>
      <c r="B260" s="86"/>
      <c r="C260" s="86"/>
      <c r="D260" s="86"/>
      <c r="E260" s="86"/>
      <c r="F260" s="86"/>
      <c r="G260" s="86"/>
      <c r="H260" s="86"/>
      <c r="I260" s="86"/>
      <c r="J260" s="86"/>
    </row>
    <row r="261" spans="1:10" ht="24" customHeight="1" x14ac:dyDescent="0.2">
      <c r="A261" s="52" t="s">
        <v>135</v>
      </c>
      <c r="B261" s="52"/>
      <c r="C261" s="52"/>
      <c r="D261" s="52" t="s">
        <v>136</v>
      </c>
      <c r="E261" s="52"/>
      <c r="F261" s="148"/>
      <c r="G261" s="148"/>
      <c r="H261" s="51"/>
      <c r="I261" s="52"/>
      <c r="J261" s="53">
        <v>13544.06</v>
      </c>
    </row>
    <row r="262" spans="1:10" ht="18" customHeight="1" x14ac:dyDescent="0.2">
      <c r="A262" s="49" t="s">
        <v>137</v>
      </c>
      <c r="B262" s="50" t="s">
        <v>6</v>
      </c>
      <c r="C262" s="49" t="s">
        <v>7</v>
      </c>
      <c r="D262" s="49" t="s">
        <v>8</v>
      </c>
      <c r="E262" s="150" t="s">
        <v>203</v>
      </c>
      <c r="F262" s="150"/>
      <c r="G262" s="100" t="s">
        <v>9</v>
      </c>
      <c r="H262" s="50" t="s">
        <v>10</v>
      </c>
      <c r="I262" s="50" t="s">
        <v>11</v>
      </c>
      <c r="J262" s="50" t="s">
        <v>12</v>
      </c>
    </row>
    <row r="263" spans="1:10" ht="26.1" customHeight="1" x14ac:dyDescent="0.2">
      <c r="A263" s="98" t="s">
        <v>202</v>
      </c>
      <c r="B263" s="99" t="s">
        <v>138</v>
      </c>
      <c r="C263" s="98" t="s">
        <v>95</v>
      </c>
      <c r="D263" s="98" t="s">
        <v>139</v>
      </c>
      <c r="E263" s="151" t="s">
        <v>237</v>
      </c>
      <c r="F263" s="151"/>
      <c r="G263" s="97" t="s">
        <v>40</v>
      </c>
      <c r="H263" s="96">
        <v>1</v>
      </c>
      <c r="I263" s="95">
        <v>52.41</v>
      </c>
      <c r="J263" s="95">
        <v>52.41</v>
      </c>
    </row>
    <row r="264" spans="1:10" ht="24" customHeight="1" x14ac:dyDescent="0.2">
      <c r="A264" s="93" t="s">
        <v>201</v>
      </c>
      <c r="B264" s="94" t="s">
        <v>236</v>
      </c>
      <c r="C264" s="93" t="s">
        <v>95</v>
      </c>
      <c r="D264" s="93" t="s">
        <v>235</v>
      </c>
      <c r="E264" s="152" t="s">
        <v>234</v>
      </c>
      <c r="F264" s="152"/>
      <c r="G264" s="92" t="s">
        <v>233</v>
      </c>
      <c r="H264" s="91">
        <v>2</v>
      </c>
      <c r="I264" s="90">
        <v>3.73</v>
      </c>
      <c r="J264" s="90">
        <v>7.46</v>
      </c>
    </row>
    <row r="265" spans="1:10" ht="24" customHeight="1" x14ac:dyDescent="0.2">
      <c r="A265" s="104" t="s">
        <v>215</v>
      </c>
      <c r="B265" s="105" t="s">
        <v>222</v>
      </c>
      <c r="C265" s="104" t="s">
        <v>81</v>
      </c>
      <c r="D265" s="104" t="s">
        <v>221</v>
      </c>
      <c r="E265" s="149" t="s">
        <v>212</v>
      </c>
      <c r="F265" s="149"/>
      <c r="G265" s="103" t="s">
        <v>211</v>
      </c>
      <c r="H265" s="102">
        <v>0.25</v>
      </c>
      <c r="I265" s="101">
        <v>25.02</v>
      </c>
      <c r="J265" s="101">
        <v>6.25</v>
      </c>
    </row>
    <row r="266" spans="1:10" ht="24" customHeight="1" x14ac:dyDescent="0.2">
      <c r="A266" s="104" t="s">
        <v>215</v>
      </c>
      <c r="B266" s="105" t="s">
        <v>218</v>
      </c>
      <c r="C266" s="104" t="s">
        <v>81</v>
      </c>
      <c r="D266" s="104" t="s">
        <v>217</v>
      </c>
      <c r="E266" s="149" t="s">
        <v>216</v>
      </c>
      <c r="F266" s="149"/>
      <c r="G266" s="103" t="s">
        <v>204</v>
      </c>
      <c r="H266" s="102">
        <v>2</v>
      </c>
      <c r="I266" s="101">
        <v>19.350000000000001</v>
      </c>
      <c r="J266" s="101">
        <v>38.700000000000003</v>
      </c>
    </row>
    <row r="267" spans="1:10" x14ac:dyDescent="0.2">
      <c r="A267" s="89"/>
      <c r="B267" s="89"/>
      <c r="C267" s="89"/>
      <c r="D267" s="89"/>
      <c r="E267" s="89" t="s">
        <v>196</v>
      </c>
      <c r="F267" s="88">
        <v>17.978258799999999</v>
      </c>
      <c r="G267" s="89" t="s">
        <v>195</v>
      </c>
      <c r="H267" s="88">
        <v>20.72</v>
      </c>
      <c r="I267" s="89" t="s">
        <v>194</v>
      </c>
      <c r="J267" s="88">
        <v>38.700000000000003</v>
      </c>
    </row>
    <row r="268" spans="1:10" ht="30" customHeight="1" thickBot="1" x14ac:dyDescent="0.25">
      <c r="A268" s="57"/>
      <c r="B268" s="57"/>
      <c r="C268" s="57"/>
      <c r="D268" s="57"/>
      <c r="E268" s="57"/>
      <c r="F268" s="57"/>
      <c r="G268" s="57" t="s">
        <v>193</v>
      </c>
      <c r="H268" s="87">
        <v>76.599999999999994</v>
      </c>
      <c r="I268" s="57" t="s">
        <v>192</v>
      </c>
      <c r="J268" s="84">
        <v>4014.6</v>
      </c>
    </row>
    <row r="269" spans="1:10" ht="0.95" customHeight="1" thickTop="1" x14ac:dyDescent="0.2">
      <c r="A269" s="86"/>
      <c r="B269" s="86"/>
      <c r="C269" s="86"/>
      <c r="D269" s="86"/>
      <c r="E269" s="86"/>
      <c r="F269" s="86"/>
      <c r="G269" s="86"/>
      <c r="H269" s="86"/>
      <c r="I269" s="86"/>
      <c r="J269" s="86"/>
    </row>
    <row r="270" spans="1:10" ht="18" customHeight="1" x14ac:dyDescent="0.2">
      <c r="A270" s="49" t="s">
        <v>140</v>
      </c>
      <c r="B270" s="50" t="s">
        <v>6</v>
      </c>
      <c r="C270" s="49" t="s">
        <v>7</v>
      </c>
      <c r="D270" s="49" t="s">
        <v>8</v>
      </c>
      <c r="E270" s="150" t="s">
        <v>203</v>
      </c>
      <c r="F270" s="150"/>
      <c r="G270" s="100" t="s">
        <v>9</v>
      </c>
      <c r="H270" s="50" t="s">
        <v>10</v>
      </c>
      <c r="I270" s="50" t="s">
        <v>11</v>
      </c>
      <c r="J270" s="50" t="s">
        <v>12</v>
      </c>
    </row>
    <row r="271" spans="1:10" ht="26.1" customHeight="1" x14ac:dyDescent="0.2">
      <c r="A271" s="98" t="s">
        <v>202</v>
      </c>
      <c r="B271" s="99" t="s">
        <v>141</v>
      </c>
      <c r="C271" s="98" t="s">
        <v>81</v>
      </c>
      <c r="D271" s="98" t="s">
        <v>142</v>
      </c>
      <c r="E271" s="151" t="s">
        <v>225</v>
      </c>
      <c r="F271" s="151"/>
      <c r="G271" s="97" t="s">
        <v>40</v>
      </c>
      <c r="H271" s="96">
        <v>1</v>
      </c>
      <c r="I271" s="95">
        <v>11.97</v>
      </c>
      <c r="J271" s="95">
        <v>11.97</v>
      </c>
    </row>
    <row r="272" spans="1:10" ht="24" customHeight="1" x14ac:dyDescent="0.2">
      <c r="A272" s="93" t="s">
        <v>201</v>
      </c>
      <c r="B272" s="94" t="s">
        <v>224</v>
      </c>
      <c r="C272" s="93" t="s">
        <v>81</v>
      </c>
      <c r="D272" s="93" t="s">
        <v>223</v>
      </c>
      <c r="E272" s="152" t="s">
        <v>205</v>
      </c>
      <c r="F272" s="152"/>
      <c r="G272" s="92" t="s">
        <v>204</v>
      </c>
      <c r="H272" s="91">
        <v>0.29859999999999998</v>
      </c>
      <c r="I272" s="90">
        <v>36.479999999999997</v>
      </c>
      <c r="J272" s="90">
        <v>10.89</v>
      </c>
    </row>
    <row r="273" spans="1:10" ht="24" customHeight="1" x14ac:dyDescent="0.2">
      <c r="A273" s="104" t="s">
        <v>215</v>
      </c>
      <c r="B273" s="105" t="s">
        <v>232</v>
      </c>
      <c r="C273" s="104" t="s">
        <v>81</v>
      </c>
      <c r="D273" s="104" t="s">
        <v>231</v>
      </c>
      <c r="E273" s="149" t="s">
        <v>212</v>
      </c>
      <c r="F273" s="149"/>
      <c r="G273" s="103" t="s">
        <v>22</v>
      </c>
      <c r="H273" s="102">
        <v>0.3</v>
      </c>
      <c r="I273" s="101">
        <v>3.63</v>
      </c>
      <c r="J273" s="101">
        <v>1.08</v>
      </c>
    </row>
    <row r="274" spans="1:10" x14ac:dyDescent="0.2">
      <c r="A274" s="89"/>
      <c r="B274" s="89"/>
      <c r="C274" s="89"/>
      <c r="D274" s="89"/>
      <c r="E274" s="89" t="s">
        <v>196</v>
      </c>
      <c r="F274" s="88">
        <v>3.8000557465390692</v>
      </c>
      <c r="G274" s="89" t="s">
        <v>195</v>
      </c>
      <c r="H274" s="88">
        <v>4.38</v>
      </c>
      <c r="I274" s="89" t="s">
        <v>194</v>
      </c>
      <c r="J274" s="88">
        <v>8.18</v>
      </c>
    </row>
    <row r="275" spans="1:10" ht="30" customHeight="1" thickBot="1" x14ac:dyDescent="0.25">
      <c r="A275" s="57"/>
      <c r="B275" s="57"/>
      <c r="C275" s="57"/>
      <c r="D275" s="57"/>
      <c r="E275" s="57"/>
      <c r="F275" s="57"/>
      <c r="G275" s="57" t="s">
        <v>193</v>
      </c>
      <c r="H275" s="87">
        <v>99.4</v>
      </c>
      <c r="I275" s="57" t="s">
        <v>192</v>
      </c>
      <c r="J275" s="84">
        <v>1189.81</v>
      </c>
    </row>
    <row r="276" spans="1:10" ht="0.95" customHeight="1" thickTop="1" x14ac:dyDescent="0.2">
      <c r="A276" s="86"/>
      <c r="B276" s="86"/>
      <c r="C276" s="86"/>
      <c r="D276" s="86"/>
      <c r="E276" s="86"/>
      <c r="F276" s="86"/>
      <c r="G276" s="86"/>
      <c r="H276" s="86"/>
      <c r="I276" s="86"/>
      <c r="J276" s="86"/>
    </row>
    <row r="277" spans="1:10" ht="18" customHeight="1" x14ac:dyDescent="0.2">
      <c r="A277" s="49" t="s">
        <v>143</v>
      </c>
      <c r="B277" s="50" t="s">
        <v>6</v>
      </c>
      <c r="C277" s="49" t="s">
        <v>7</v>
      </c>
      <c r="D277" s="49" t="s">
        <v>8</v>
      </c>
      <c r="E277" s="150" t="s">
        <v>203</v>
      </c>
      <c r="F277" s="150"/>
      <c r="G277" s="100" t="s">
        <v>9</v>
      </c>
      <c r="H277" s="50" t="s">
        <v>10</v>
      </c>
      <c r="I277" s="50" t="s">
        <v>11</v>
      </c>
      <c r="J277" s="50" t="s">
        <v>12</v>
      </c>
    </row>
    <row r="278" spans="1:10" ht="26.1" customHeight="1" x14ac:dyDescent="0.2">
      <c r="A278" s="98" t="s">
        <v>202</v>
      </c>
      <c r="B278" s="99" t="s">
        <v>144</v>
      </c>
      <c r="C278" s="98" t="s">
        <v>58</v>
      </c>
      <c r="D278" s="98" t="s">
        <v>145</v>
      </c>
      <c r="E278" s="151">
        <v>17</v>
      </c>
      <c r="F278" s="151"/>
      <c r="G278" s="97" t="s">
        <v>40</v>
      </c>
      <c r="H278" s="96">
        <v>1</v>
      </c>
      <c r="I278" s="95">
        <v>23.43</v>
      </c>
      <c r="J278" s="95">
        <v>23.43</v>
      </c>
    </row>
    <row r="279" spans="1:10" ht="24" customHeight="1" x14ac:dyDescent="0.2">
      <c r="A279" s="104" t="s">
        <v>215</v>
      </c>
      <c r="B279" s="105" t="s">
        <v>230</v>
      </c>
      <c r="C279" s="104" t="s">
        <v>81</v>
      </c>
      <c r="D279" s="104" t="s">
        <v>229</v>
      </c>
      <c r="E279" s="149" t="s">
        <v>216</v>
      </c>
      <c r="F279" s="149"/>
      <c r="G279" s="103" t="s">
        <v>204</v>
      </c>
      <c r="H279" s="102">
        <v>0.3</v>
      </c>
      <c r="I279" s="101">
        <v>27.01</v>
      </c>
      <c r="J279" s="101">
        <v>8.1</v>
      </c>
    </row>
    <row r="280" spans="1:10" ht="24" customHeight="1" x14ac:dyDescent="0.2">
      <c r="A280" s="104" t="s">
        <v>215</v>
      </c>
      <c r="B280" s="105" t="s">
        <v>218</v>
      </c>
      <c r="C280" s="104" t="s">
        <v>81</v>
      </c>
      <c r="D280" s="104" t="s">
        <v>217</v>
      </c>
      <c r="E280" s="149" t="s">
        <v>216</v>
      </c>
      <c r="F280" s="149"/>
      <c r="G280" s="103" t="s">
        <v>204</v>
      </c>
      <c r="H280" s="102">
        <v>0.1</v>
      </c>
      <c r="I280" s="101">
        <v>19.350000000000001</v>
      </c>
      <c r="J280" s="101">
        <v>1.93</v>
      </c>
    </row>
    <row r="281" spans="1:10" ht="26.1" customHeight="1" x14ac:dyDescent="0.2">
      <c r="A281" s="104" t="s">
        <v>215</v>
      </c>
      <c r="B281" s="105" t="s">
        <v>228</v>
      </c>
      <c r="C281" s="104" t="s">
        <v>58</v>
      </c>
      <c r="D281" s="104" t="s">
        <v>227</v>
      </c>
      <c r="E281" s="149" t="s">
        <v>226</v>
      </c>
      <c r="F281" s="149"/>
      <c r="G281" s="103" t="s">
        <v>211</v>
      </c>
      <c r="H281" s="102">
        <v>0.18</v>
      </c>
      <c r="I281" s="101">
        <v>74.45</v>
      </c>
      <c r="J281" s="101">
        <v>13.4</v>
      </c>
    </row>
    <row r="282" spans="1:10" x14ac:dyDescent="0.2">
      <c r="A282" s="89"/>
      <c r="B282" s="89"/>
      <c r="C282" s="89"/>
      <c r="D282" s="89"/>
      <c r="E282" s="89" t="s">
        <v>196</v>
      </c>
      <c r="F282" s="88">
        <v>4.6594816000000003</v>
      </c>
      <c r="G282" s="89" t="s">
        <v>195</v>
      </c>
      <c r="H282" s="88">
        <v>5.37</v>
      </c>
      <c r="I282" s="89" t="s">
        <v>194</v>
      </c>
      <c r="J282" s="88">
        <v>10.029999999999999</v>
      </c>
    </row>
    <row r="283" spans="1:10" ht="30" customHeight="1" thickBot="1" x14ac:dyDescent="0.25">
      <c r="A283" s="57"/>
      <c r="B283" s="57"/>
      <c r="C283" s="57"/>
      <c r="D283" s="57"/>
      <c r="E283" s="57"/>
      <c r="F283" s="57"/>
      <c r="G283" s="57" t="s">
        <v>193</v>
      </c>
      <c r="H283" s="87">
        <v>99.4</v>
      </c>
      <c r="I283" s="57" t="s">
        <v>192</v>
      </c>
      <c r="J283" s="84">
        <v>2328.94</v>
      </c>
    </row>
    <row r="284" spans="1:10" ht="0.95" customHeight="1" thickTop="1" x14ac:dyDescent="0.2">
      <c r="A284" s="86"/>
      <c r="B284" s="86"/>
      <c r="C284" s="86"/>
      <c r="D284" s="86"/>
      <c r="E284" s="86"/>
      <c r="F284" s="86"/>
      <c r="G284" s="86"/>
      <c r="H284" s="86"/>
      <c r="I284" s="86"/>
      <c r="J284" s="86"/>
    </row>
    <row r="285" spans="1:10" ht="18" customHeight="1" x14ac:dyDescent="0.2">
      <c r="A285" s="49" t="s">
        <v>146</v>
      </c>
      <c r="B285" s="50" t="s">
        <v>6</v>
      </c>
      <c r="C285" s="49" t="s">
        <v>7</v>
      </c>
      <c r="D285" s="49" t="s">
        <v>8</v>
      </c>
      <c r="E285" s="150" t="s">
        <v>203</v>
      </c>
      <c r="F285" s="150"/>
      <c r="G285" s="100" t="s">
        <v>9</v>
      </c>
      <c r="H285" s="50" t="s">
        <v>10</v>
      </c>
      <c r="I285" s="50" t="s">
        <v>11</v>
      </c>
      <c r="J285" s="50" t="s">
        <v>12</v>
      </c>
    </row>
    <row r="286" spans="1:10" ht="51.95" customHeight="1" x14ac:dyDescent="0.2">
      <c r="A286" s="98" t="s">
        <v>202</v>
      </c>
      <c r="B286" s="99" t="s">
        <v>147</v>
      </c>
      <c r="C286" s="98" t="s">
        <v>81</v>
      </c>
      <c r="D286" s="98" t="s">
        <v>148</v>
      </c>
      <c r="E286" s="151" t="s">
        <v>225</v>
      </c>
      <c r="F286" s="151"/>
      <c r="G286" s="97" t="s">
        <v>40</v>
      </c>
      <c r="H286" s="96">
        <v>1</v>
      </c>
      <c r="I286" s="95">
        <v>60.47</v>
      </c>
      <c r="J286" s="95">
        <v>60.47</v>
      </c>
    </row>
    <row r="287" spans="1:10" ht="24" customHeight="1" x14ac:dyDescent="0.2">
      <c r="A287" s="93" t="s">
        <v>201</v>
      </c>
      <c r="B287" s="94" t="s">
        <v>224</v>
      </c>
      <c r="C287" s="93" t="s">
        <v>81</v>
      </c>
      <c r="D287" s="93" t="s">
        <v>223</v>
      </c>
      <c r="E287" s="152" t="s">
        <v>205</v>
      </c>
      <c r="F287" s="152"/>
      <c r="G287" s="92" t="s">
        <v>204</v>
      </c>
      <c r="H287" s="91">
        <v>1.3559000000000001</v>
      </c>
      <c r="I287" s="90">
        <v>36.479999999999997</v>
      </c>
      <c r="J287" s="90">
        <v>49.46</v>
      </c>
    </row>
    <row r="288" spans="1:10" ht="24" customHeight="1" x14ac:dyDescent="0.2">
      <c r="A288" s="104" t="s">
        <v>215</v>
      </c>
      <c r="B288" s="105" t="s">
        <v>222</v>
      </c>
      <c r="C288" s="104" t="s">
        <v>81</v>
      </c>
      <c r="D288" s="104" t="s">
        <v>221</v>
      </c>
      <c r="E288" s="149" t="s">
        <v>212</v>
      </c>
      <c r="F288" s="149"/>
      <c r="G288" s="103" t="s">
        <v>211</v>
      </c>
      <c r="H288" s="102">
        <v>2.5499999999999998E-2</v>
      </c>
      <c r="I288" s="101">
        <v>25.02</v>
      </c>
      <c r="J288" s="101">
        <v>0.63</v>
      </c>
    </row>
    <row r="289" spans="1:10" ht="24" customHeight="1" x14ac:dyDescent="0.2">
      <c r="A289" s="104" t="s">
        <v>215</v>
      </c>
      <c r="B289" s="105" t="s">
        <v>220</v>
      </c>
      <c r="C289" s="104" t="s">
        <v>81</v>
      </c>
      <c r="D289" s="104" t="s">
        <v>219</v>
      </c>
      <c r="E289" s="149" t="s">
        <v>212</v>
      </c>
      <c r="F289" s="149"/>
      <c r="G289" s="103" t="s">
        <v>211</v>
      </c>
      <c r="H289" s="102">
        <v>0.25490000000000002</v>
      </c>
      <c r="I289" s="101">
        <v>40.75</v>
      </c>
      <c r="J289" s="101">
        <v>10.38</v>
      </c>
    </row>
    <row r="290" spans="1:10" x14ac:dyDescent="0.2">
      <c r="A290" s="89"/>
      <c r="B290" s="89"/>
      <c r="C290" s="89"/>
      <c r="D290" s="89"/>
      <c r="E290" s="89" t="s">
        <v>196</v>
      </c>
      <c r="F290" s="88">
        <v>17.267490476632908</v>
      </c>
      <c r="G290" s="89" t="s">
        <v>195</v>
      </c>
      <c r="H290" s="88">
        <v>19.899999999999999</v>
      </c>
      <c r="I290" s="89" t="s">
        <v>194</v>
      </c>
      <c r="J290" s="88">
        <v>37.17</v>
      </c>
    </row>
    <row r="291" spans="1:10" ht="30" customHeight="1" thickBot="1" x14ac:dyDescent="0.25">
      <c r="A291" s="57"/>
      <c r="B291" s="57"/>
      <c r="C291" s="57"/>
      <c r="D291" s="57"/>
      <c r="E291" s="57"/>
      <c r="F291" s="57"/>
      <c r="G291" s="57" t="s">
        <v>193</v>
      </c>
      <c r="H291" s="87">
        <v>99.4</v>
      </c>
      <c r="I291" s="57" t="s">
        <v>192</v>
      </c>
      <c r="J291" s="84">
        <v>6010.71</v>
      </c>
    </row>
    <row r="292" spans="1:10" ht="0.95" customHeight="1" thickTop="1" x14ac:dyDescent="0.2">
      <c r="A292" s="86"/>
      <c r="B292" s="86"/>
      <c r="C292" s="86"/>
      <c r="D292" s="86"/>
      <c r="E292" s="86"/>
      <c r="F292" s="86"/>
      <c r="G292" s="86"/>
      <c r="H292" s="86"/>
      <c r="I292" s="86"/>
      <c r="J292" s="86"/>
    </row>
    <row r="293" spans="1:10" ht="24" customHeight="1" x14ac:dyDescent="0.2">
      <c r="A293" s="52" t="s">
        <v>149</v>
      </c>
      <c r="B293" s="52"/>
      <c r="C293" s="52"/>
      <c r="D293" s="52" t="s">
        <v>150</v>
      </c>
      <c r="E293" s="52"/>
      <c r="F293" s="148"/>
      <c r="G293" s="148"/>
      <c r="H293" s="51"/>
      <c r="I293" s="52"/>
      <c r="J293" s="53">
        <v>2521.6799999999998</v>
      </c>
    </row>
    <row r="294" spans="1:10" ht="18" customHeight="1" x14ac:dyDescent="0.2">
      <c r="A294" s="49" t="s">
        <v>151</v>
      </c>
      <c r="B294" s="50" t="s">
        <v>6</v>
      </c>
      <c r="C294" s="49" t="s">
        <v>7</v>
      </c>
      <c r="D294" s="49" t="s">
        <v>8</v>
      </c>
      <c r="E294" s="150" t="s">
        <v>203</v>
      </c>
      <c r="F294" s="150"/>
      <c r="G294" s="100" t="s">
        <v>9</v>
      </c>
      <c r="H294" s="50" t="s">
        <v>10</v>
      </c>
      <c r="I294" s="50" t="s">
        <v>11</v>
      </c>
      <c r="J294" s="50" t="s">
        <v>12</v>
      </c>
    </row>
    <row r="295" spans="1:10" ht="24" customHeight="1" x14ac:dyDescent="0.2">
      <c r="A295" s="98" t="s">
        <v>202</v>
      </c>
      <c r="B295" s="99" t="s">
        <v>152</v>
      </c>
      <c r="C295" s="98" t="s">
        <v>25</v>
      </c>
      <c r="D295" s="98" t="s">
        <v>153</v>
      </c>
      <c r="E295" s="151" t="s">
        <v>205</v>
      </c>
      <c r="F295" s="151"/>
      <c r="G295" s="97" t="s">
        <v>40</v>
      </c>
      <c r="H295" s="96">
        <v>1</v>
      </c>
      <c r="I295" s="95">
        <v>3.65</v>
      </c>
      <c r="J295" s="95">
        <v>3.65</v>
      </c>
    </row>
    <row r="296" spans="1:10" ht="24" customHeight="1" x14ac:dyDescent="0.2">
      <c r="A296" s="104" t="s">
        <v>215</v>
      </c>
      <c r="B296" s="105" t="s">
        <v>218</v>
      </c>
      <c r="C296" s="104" t="s">
        <v>81</v>
      </c>
      <c r="D296" s="104" t="s">
        <v>217</v>
      </c>
      <c r="E296" s="149" t="s">
        <v>216</v>
      </c>
      <c r="F296" s="149"/>
      <c r="G296" s="103" t="s">
        <v>204</v>
      </c>
      <c r="H296" s="102">
        <v>0.14000000000000001</v>
      </c>
      <c r="I296" s="101">
        <v>19.350000000000001</v>
      </c>
      <c r="J296" s="101">
        <v>2.7</v>
      </c>
    </row>
    <row r="297" spans="1:10" ht="26.1" customHeight="1" x14ac:dyDescent="0.2">
      <c r="A297" s="104" t="s">
        <v>215</v>
      </c>
      <c r="B297" s="105" t="s">
        <v>214</v>
      </c>
      <c r="C297" s="104" t="s">
        <v>81</v>
      </c>
      <c r="D297" s="104" t="s">
        <v>213</v>
      </c>
      <c r="E297" s="149" t="s">
        <v>212</v>
      </c>
      <c r="F297" s="149"/>
      <c r="G297" s="103" t="s">
        <v>211</v>
      </c>
      <c r="H297" s="102">
        <v>0.05</v>
      </c>
      <c r="I297" s="101">
        <v>19</v>
      </c>
      <c r="J297" s="101">
        <v>0.95</v>
      </c>
    </row>
    <row r="298" spans="1:10" x14ac:dyDescent="0.2">
      <c r="A298" s="89"/>
      <c r="B298" s="89"/>
      <c r="C298" s="89"/>
      <c r="D298" s="89"/>
      <c r="E298" s="89" t="s">
        <v>196</v>
      </c>
      <c r="F298" s="88">
        <v>1.2542971000000001</v>
      </c>
      <c r="G298" s="89" t="s">
        <v>195</v>
      </c>
      <c r="H298" s="88">
        <v>1.45</v>
      </c>
      <c r="I298" s="89" t="s">
        <v>194</v>
      </c>
      <c r="J298" s="88">
        <v>2.7</v>
      </c>
    </row>
    <row r="299" spans="1:10" ht="30" customHeight="1" thickBot="1" x14ac:dyDescent="0.25">
      <c r="A299" s="57"/>
      <c r="B299" s="57"/>
      <c r="C299" s="57"/>
      <c r="D299" s="57"/>
      <c r="E299" s="57"/>
      <c r="F299" s="57"/>
      <c r="G299" s="57" t="s">
        <v>193</v>
      </c>
      <c r="H299" s="87">
        <v>200</v>
      </c>
      <c r="I299" s="57" t="s">
        <v>192</v>
      </c>
      <c r="J299" s="84">
        <v>730</v>
      </c>
    </row>
    <row r="300" spans="1:10" ht="0.95" customHeight="1" thickTop="1" x14ac:dyDescent="0.2">
      <c r="A300" s="86"/>
      <c r="B300" s="86"/>
      <c r="C300" s="86"/>
      <c r="D300" s="86"/>
      <c r="E300" s="86"/>
      <c r="F300" s="86"/>
      <c r="G300" s="86"/>
      <c r="H300" s="86"/>
      <c r="I300" s="86"/>
      <c r="J300" s="86"/>
    </row>
    <row r="301" spans="1:10" ht="18" customHeight="1" x14ac:dyDescent="0.2">
      <c r="A301" s="49" t="s">
        <v>154</v>
      </c>
      <c r="B301" s="50" t="s">
        <v>6</v>
      </c>
      <c r="C301" s="49" t="s">
        <v>7</v>
      </c>
      <c r="D301" s="49" t="s">
        <v>8</v>
      </c>
      <c r="E301" s="150" t="s">
        <v>203</v>
      </c>
      <c r="F301" s="150"/>
      <c r="G301" s="100" t="s">
        <v>9</v>
      </c>
      <c r="H301" s="50" t="s">
        <v>10</v>
      </c>
      <c r="I301" s="50" t="s">
        <v>11</v>
      </c>
      <c r="J301" s="50" t="s">
        <v>12</v>
      </c>
    </row>
    <row r="302" spans="1:10" ht="26.1" customHeight="1" x14ac:dyDescent="0.2">
      <c r="A302" s="98" t="s">
        <v>202</v>
      </c>
      <c r="B302" s="99" t="s">
        <v>155</v>
      </c>
      <c r="C302" s="98" t="s">
        <v>74</v>
      </c>
      <c r="D302" s="98" t="s">
        <v>156</v>
      </c>
      <c r="E302" s="151" t="s">
        <v>210</v>
      </c>
      <c r="F302" s="151"/>
      <c r="G302" s="97" t="s">
        <v>40</v>
      </c>
      <c r="H302" s="96">
        <v>1</v>
      </c>
      <c r="I302" s="95">
        <v>36.42</v>
      </c>
      <c r="J302" s="95">
        <v>36.42</v>
      </c>
    </row>
    <row r="303" spans="1:10" ht="24" customHeight="1" x14ac:dyDescent="0.2">
      <c r="A303" s="93" t="s">
        <v>201</v>
      </c>
      <c r="B303" s="94" t="s">
        <v>209</v>
      </c>
      <c r="C303" s="93" t="s">
        <v>81</v>
      </c>
      <c r="D303" s="93" t="s">
        <v>208</v>
      </c>
      <c r="E303" s="152" t="s">
        <v>205</v>
      </c>
      <c r="F303" s="152"/>
      <c r="G303" s="92" t="s">
        <v>204</v>
      </c>
      <c r="H303" s="91">
        <v>0.155</v>
      </c>
      <c r="I303" s="90">
        <v>59.66</v>
      </c>
      <c r="J303" s="90">
        <v>9.24</v>
      </c>
    </row>
    <row r="304" spans="1:10" ht="26.1" customHeight="1" x14ac:dyDescent="0.2">
      <c r="A304" s="93" t="s">
        <v>201</v>
      </c>
      <c r="B304" s="94" t="s">
        <v>207</v>
      </c>
      <c r="C304" s="93" t="s">
        <v>81</v>
      </c>
      <c r="D304" s="93" t="s">
        <v>206</v>
      </c>
      <c r="E304" s="152" t="s">
        <v>205</v>
      </c>
      <c r="F304" s="152"/>
      <c r="G304" s="92" t="s">
        <v>204</v>
      </c>
      <c r="H304" s="91">
        <v>0.155</v>
      </c>
      <c r="I304" s="90">
        <v>175.37</v>
      </c>
      <c r="J304" s="90">
        <v>27.18</v>
      </c>
    </row>
    <row r="305" spans="1:10" x14ac:dyDescent="0.2">
      <c r="A305" s="89"/>
      <c r="B305" s="89"/>
      <c r="C305" s="89"/>
      <c r="D305" s="89"/>
      <c r="E305" s="89" t="s">
        <v>196</v>
      </c>
      <c r="F305" s="88">
        <v>16.64034191210629</v>
      </c>
      <c r="G305" s="89" t="s">
        <v>195</v>
      </c>
      <c r="H305" s="88">
        <v>19.18</v>
      </c>
      <c r="I305" s="89" t="s">
        <v>194</v>
      </c>
      <c r="J305" s="88">
        <v>35.82</v>
      </c>
    </row>
    <row r="306" spans="1:10" ht="30" customHeight="1" thickBot="1" x14ac:dyDescent="0.25">
      <c r="A306" s="57"/>
      <c r="B306" s="57"/>
      <c r="C306" s="57"/>
      <c r="D306" s="57"/>
      <c r="E306" s="57"/>
      <c r="F306" s="57"/>
      <c r="G306" s="57" t="s">
        <v>193</v>
      </c>
      <c r="H306" s="87">
        <v>20</v>
      </c>
      <c r="I306" s="57" t="s">
        <v>192</v>
      </c>
      <c r="J306" s="84">
        <v>728.4</v>
      </c>
    </row>
    <row r="307" spans="1:10" ht="0.95" customHeight="1" thickTop="1" x14ac:dyDescent="0.2">
      <c r="A307" s="86"/>
      <c r="B307" s="86"/>
      <c r="C307" s="86"/>
      <c r="D307" s="86"/>
      <c r="E307" s="86"/>
      <c r="F307" s="86"/>
      <c r="G307" s="86"/>
      <c r="H307" s="86"/>
      <c r="I307" s="86"/>
      <c r="J307" s="86"/>
    </row>
    <row r="308" spans="1:10" ht="18" customHeight="1" x14ac:dyDescent="0.2">
      <c r="A308" s="49" t="s">
        <v>157</v>
      </c>
      <c r="B308" s="50" t="s">
        <v>6</v>
      </c>
      <c r="C308" s="49" t="s">
        <v>7</v>
      </c>
      <c r="D308" s="49" t="s">
        <v>8</v>
      </c>
      <c r="E308" s="150" t="s">
        <v>203</v>
      </c>
      <c r="F308" s="150"/>
      <c r="G308" s="100" t="s">
        <v>9</v>
      </c>
      <c r="H308" s="50" t="s">
        <v>10</v>
      </c>
      <c r="I308" s="50" t="s">
        <v>11</v>
      </c>
      <c r="J308" s="50" t="s">
        <v>12</v>
      </c>
    </row>
    <row r="309" spans="1:10" ht="24" customHeight="1" x14ac:dyDescent="0.2">
      <c r="A309" s="98" t="s">
        <v>202</v>
      </c>
      <c r="B309" s="99" t="s">
        <v>19</v>
      </c>
      <c r="C309" s="98" t="s">
        <v>20</v>
      </c>
      <c r="D309" s="98" t="s">
        <v>158</v>
      </c>
      <c r="E309" s="151">
        <v>1</v>
      </c>
      <c r="F309" s="151"/>
      <c r="G309" s="97" t="s">
        <v>22</v>
      </c>
      <c r="H309" s="96">
        <v>1</v>
      </c>
      <c r="I309" s="95">
        <v>1063.28</v>
      </c>
      <c r="J309" s="95">
        <v>1063.28</v>
      </c>
    </row>
    <row r="310" spans="1:10" ht="65.099999999999994" customHeight="1" x14ac:dyDescent="0.2">
      <c r="A310" s="93" t="s">
        <v>201</v>
      </c>
      <c r="B310" s="94" t="s">
        <v>200</v>
      </c>
      <c r="C310" s="93" t="s">
        <v>81</v>
      </c>
      <c r="D310" s="93" t="s">
        <v>199</v>
      </c>
      <c r="E310" s="152" t="s">
        <v>198</v>
      </c>
      <c r="F310" s="152"/>
      <c r="G310" s="92" t="s">
        <v>197</v>
      </c>
      <c r="H310" s="91">
        <v>4</v>
      </c>
      <c r="I310" s="90">
        <v>265.82</v>
      </c>
      <c r="J310" s="90">
        <v>1063.28</v>
      </c>
    </row>
    <row r="311" spans="1:10" x14ac:dyDescent="0.2">
      <c r="A311" s="89"/>
      <c r="B311" s="89"/>
      <c r="C311" s="89"/>
      <c r="D311" s="89"/>
      <c r="E311" s="89" t="s">
        <v>196</v>
      </c>
      <c r="F311" s="88">
        <v>55.1519093</v>
      </c>
      <c r="G311" s="89" t="s">
        <v>195</v>
      </c>
      <c r="H311" s="88">
        <v>63.57</v>
      </c>
      <c r="I311" s="89" t="s">
        <v>194</v>
      </c>
      <c r="J311" s="88">
        <v>118.72</v>
      </c>
    </row>
    <row r="312" spans="1:10" ht="30" customHeight="1" thickBot="1" x14ac:dyDescent="0.25">
      <c r="A312" s="57"/>
      <c r="B312" s="57"/>
      <c r="C312" s="57"/>
      <c r="D312" s="57"/>
      <c r="E312" s="57"/>
      <c r="F312" s="57"/>
      <c r="G312" s="57" t="s">
        <v>193</v>
      </c>
      <c r="H312" s="87">
        <v>1</v>
      </c>
      <c r="I312" s="57" t="s">
        <v>192</v>
      </c>
      <c r="J312" s="84">
        <v>1063.28</v>
      </c>
    </row>
    <row r="313" spans="1:10" ht="0.95" customHeight="1" thickTop="1" x14ac:dyDescent="0.2">
      <c r="A313" s="86"/>
      <c r="B313" s="86"/>
      <c r="C313" s="86"/>
      <c r="D313" s="86"/>
      <c r="E313" s="86"/>
      <c r="F313" s="86"/>
      <c r="G313" s="86"/>
      <c r="H313" s="86"/>
      <c r="I313" s="86"/>
      <c r="J313" s="86"/>
    </row>
    <row r="314" spans="1:10" ht="24" customHeight="1" x14ac:dyDescent="0.2">
      <c r="A314" s="52" t="s">
        <v>159</v>
      </c>
      <c r="B314" s="52"/>
      <c r="C314" s="52"/>
      <c r="D314" s="52" t="s">
        <v>160</v>
      </c>
      <c r="E314" s="52"/>
      <c r="F314" s="148"/>
      <c r="G314" s="148"/>
      <c r="H314" s="51"/>
      <c r="I314" s="52"/>
      <c r="J314" s="53">
        <v>0</v>
      </c>
    </row>
    <row r="315" spans="1:10" x14ac:dyDescent="0.2">
      <c r="A315" s="60"/>
      <c r="B315" s="60"/>
      <c r="C315" s="60"/>
      <c r="D315" s="60"/>
      <c r="E315" s="60"/>
      <c r="F315" s="60"/>
      <c r="G315" s="60"/>
      <c r="H315" s="60"/>
      <c r="I315" s="60"/>
      <c r="J315" s="60"/>
    </row>
    <row r="316" spans="1:10" x14ac:dyDescent="0.2">
      <c r="A316" s="143"/>
      <c r="B316" s="143"/>
      <c r="C316" s="143"/>
      <c r="D316" s="85"/>
      <c r="E316" s="57"/>
      <c r="F316" s="136"/>
      <c r="G316" s="143"/>
      <c r="H316" s="144"/>
      <c r="I316" s="143"/>
      <c r="J316" s="143"/>
    </row>
    <row r="317" spans="1:10" x14ac:dyDescent="0.2">
      <c r="A317" s="143"/>
      <c r="B317" s="143"/>
      <c r="C317" s="143"/>
      <c r="D317" s="85"/>
      <c r="E317" s="57"/>
      <c r="F317" s="136"/>
      <c r="G317" s="143"/>
      <c r="H317" s="144"/>
      <c r="I317" s="143"/>
      <c r="J317" s="143"/>
    </row>
    <row r="318" spans="1:10" x14ac:dyDescent="0.2">
      <c r="A318" s="143"/>
      <c r="B318" s="143"/>
      <c r="C318" s="143"/>
      <c r="D318" s="85"/>
      <c r="E318" s="57"/>
      <c r="F318" s="136"/>
      <c r="G318" s="143"/>
      <c r="H318" s="144"/>
      <c r="I318" s="143"/>
      <c r="J318" s="143"/>
    </row>
    <row r="319" spans="1:10" ht="60" customHeight="1" x14ac:dyDescent="0.2">
      <c r="A319" s="58"/>
      <c r="B319" s="58"/>
      <c r="C319" s="58"/>
      <c r="D319" s="58"/>
      <c r="E319" s="58"/>
      <c r="F319" s="58"/>
      <c r="G319" s="58"/>
      <c r="H319" s="58"/>
      <c r="I319" s="58"/>
      <c r="J319" s="58"/>
    </row>
    <row r="320" spans="1:10" ht="69.95" customHeight="1" x14ac:dyDescent="0.2">
      <c r="A320" s="145"/>
      <c r="B320" s="146"/>
      <c r="C320" s="146"/>
      <c r="D320" s="146"/>
      <c r="E320" s="146"/>
      <c r="F320" s="146"/>
      <c r="G320" s="146"/>
      <c r="H320" s="146"/>
      <c r="I320" s="146"/>
      <c r="J320" s="146"/>
    </row>
  </sheetData>
  <mergeCells count="229">
    <mergeCell ref="A3:J3"/>
    <mergeCell ref="C1:D1"/>
    <mergeCell ref="E1:F1"/>
    <mergeCell ref="G1:H1"/>
    <mergeCell ref="I1:J1"/>
    <mergeCell ref="C2:D2"/>
    <mergeCell ref="E2:F2"/>
    <mergeCell ref="G2:H2"/>
    <mergeCell ref="I2:J2"/>
    <mergeCell ref="F4:G4"/>
    <mergeCell ref="E5:F5"/>
    <mergeCell ref="E6:F6"/>
    <mergeCell ref="E7:F7"/>
    <mergeCell ref="E11:F11"/>
    <mergeCell ref="E12:F12"/>
    <mergeCell ref="E13:F13"/>
    <mergeCell ref="E14:F14"/>
    <mergeCell ref="E15:F15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4:F34"/>
    <mergeCell ref="E35:F35"/>
    <mergeCell ref="A36:A37"/>
    <mergeCell ref="B36:B37"/>
    <mergeCell ref="C36:C37"/>
    <mergeCell ref="D36:D37"/>
    <mergeCell ref="E36:F36"/>
    <mergeCell ref="G36:H36"/>
    <mergeCell ref="I36:I37"/>
    <mergeCell ref="J36:J37"/>
    <mergeCell ref="A38:E38"/>
    <mergeCell ref="F38:I38"/>
    <mergeCell ref="F39:I39"/>
    <mergeCell ref="A40:E40"/>
    <mergeCell ref="F40:I40"/>
    <mergeCell ref="A41:E41"/>
    <mergeCell ref="F41:I41"/>
    <mergeCell ref="E65:F65"/>
    <mergeCell ref="E66:F66"/>
    <mergeCell ref="F70:G70"/>
    <mergeCell ref="A42:E42"/>
    <mergeCell ref="F42:I42"/>
    <mergeCell ref="A43:E43"/>
    <mergeCell ref="F43:I43"/>
    <mergeCell ref="A46:E46"/>
    <mergeCell ref="F46:I46"/>
    <mergeCell ref="A51:E51"/>
    <mergeCell ref="E56:F56"/>
    <mergeCell ref="E57:F57"/>
    <mergeCell ref="F61:G61"/>
    <mergeCell ref="E62:F62"/>
    <mergeCell ref="E63:F63"/>
    <mergeCell ref="E64:F64"/>
    <mergeCell ref="F51:I51"/>
    <mergeCell ref="E55:F55"/>
    <mergeCell ref="E71:F71"/>
    <mergeCell ref="E72:F72"/>
    <mergeCell ref="E73:F73"/>
    <mergeCell ref="F77:G77"/>
    <mergeCell ref="E78:F78"/>
    <mergeCell ref="E79:F79"/>
    <mergeCell ref="E80:F80"/>
    <mergeCell ref="E81:F81"/>
    <mergeCell ref="E82:F82"/>
    <mergeCell ref="E83:F83"/>
    <mergeCell ref="F87:G87"/>
    <mergeCell ref="E88:F88"/>
    <mergeCell ref="E89:F89"/>
    <mergeCell ref="E90:F90"/>
    <mergeCell ref="E91:F91"/>
    <mergeCell ref="E92:F92"/>
    <mergeCell ref="E93:F93"/>
    <mergeCell ref="E94:F94"/>
    <mergeCell ref="E122:F122"/>
    <mergeCell ref="E123:F123"/>
    <mergeCell ref="E124:F124"/>
    <mergeCell ref="E95:F95"/>
    <mergeCell ref="E99:F99"/>
    <mergeCell ref="E100:F100"/>
    <mergeCell ref="E101:F101"/>
    <mergeCell ref="F105:G105"/>
    <mergeCell ref="E106:F106"/>
    <mergeCell ref="E107:F107"/>
    <mergeCell ref="E113:F113"/>
    <mergeCell ref="E114:F114"/>
    <mergeCell ref="E115:F115"/>
    <mergeCell ref="E119:F119"/>
    <mergeCell ref="E120:F120"/>
    <mergeCell ref="E121:F121"/>
    <mergeCell ref="E108:F108"/>
    <mergeCell ref="E109:F109"/>
    <mergeCell ref="E128:F128"/>
    <mergeCell ref="E129:F129"/>
    <mergeCell ref="E130:F130"/>
    <mergeCell ref="E134:F134"/>
    <mergeCell ref="E135:F135"/>
    <mergeCell ref="E136:F136"/>
    <mergeCell ref="E137:F137"/>
    <mergeCell ref="E138:F138"/>
    <mergeCell ref="E142:F142"/>
    <mergeCell ref="E143:F143"/>
    <mergeCell ref="E144:F144"/>
    <mergeCell ref="E145:F145"/>
    <mergeCell ref="E149:F149"/>
    <mergeCell ref="E150:F150"/>
    <mergeCell ref="E151:F151"/>
    <mergeCell ref="E152:F152"/>
    <mergeCell ref="E153:F153"/>
    <mergeCell ref="E157:F157"/>
    <mergeCell ref="E179:F179"/>
    <mergeCell ref="E180:F180"/>
    <mergeCell ref="E181:F181"/>
    <mergeCell ref="E158:F158"/>
    <mergeCell ref="E159:F159"/>
    <mergeCell ref="E160:F160"/>
    <mergeCell ref="E161:F161"/>
    <mergeCell ref="E162:F162"/>
    <mergeCell ref="E163:F163"/>
    <mergeCell ref="E167:F167"/>
    <mergeCell ref="E170:F170"/>
    <mergeCell ref="E171:F171"/>
    <mergeCell ref="E172:F172"/>
    <mergeCell ref="E173:F173"/>
    <mergeCell ref="E174:F174"/>
    <mergeCell ref="E175:F175"/>
    <mergeCell ref="E168:F168"/>
    <mergeCell ref="E169:F169"/>
    <mergeCell ref="E185:F185"/>
    <mergeCell ref="E186:F186"/>
    <mergeCell ref="E187:F187"/>
    <mergeCell ref="E188:F188"/>
    <mergeCell ref="E189:F189"/>
    <mergeCell ref="E190:F190"/>
    <mergeCell ref="E194:F194"/>
    <mergeCell ref="E195:F195"/>
    <mergeCell ref="E196:F196"/>
    <mergeCell ref="E197:F197"/>
    <mergeCell ref="E198:F198"/>
    <mergeCell ref="E199:F199"/>
    <mergeCell ref="E200:F200"/>
    <mergeCell ref="E201:F201"/>
    <mergeCell ref="E205:F205"/>
    <mergeCell ref="E206:F206"/>
    <mergeCell ref="E207:F207"/>
    <mergeCell ref="E208:F208"/>
    <mergeCell ref="E236:F236"/>
    <mergeCell ref="E237:F237"/>
    <mergeCell ref="E238:F238"/>
    <mergeCell ref="E212:F212"/>
    <mergeCell ref="E213:F213"/>
    <mergeCell ref="E214:F214"/>
    <mergeCell ref="F218:G218"/>
    <mergeCell ref="E219:F219"/>
    <mergeCell ref="E220:F220"/>
    <mergeCell ref="E221:F221"/>
    <mergeCell ref="E227:F227"/>
    <mergeCell ref="E228:F228"/>
    <mergeCell ref="E229:F229"/>
    <mergeCell ref="E233:F233"/>
    <mergeCell ref="E234:F234"/>
    <mergeCell ref="E235:F235"/>
    <mergeCell ref="E225:F225"/>
    <mergeCell ref="E226:F226"/>
    <mergeCell ref="E239:F239"/>
    <mergeCell ref="E240:F240"/>
    <mergeCell ref="E241:F241"/>
    <mergeCell ref="E245:F245"/>
    <mergeCell ref="E246:F246"/>
    <mergeCell ref="E247:F247"/>
    <mergeCell ref="E248:F248"/>
    <mergeCell ref="E249:F249"/>
    <mergeCell ref="E250:F250"/>
    <mergeCell ref="E254:F254"/>
    <mergeCell ref="E255:F255"/>
    <mergeCell ref="E256:F256"/>
    <mergeCell ref="E257:F257"/>
    <mergeCell ref="F261:G261"/>
    <mergeCell ref="E262:F262"/>
    <mergeCell ref="E263:F263"/>
    <mergeCell ref="E264:F264"/>
    <mergeCell ref="E265:F265"/>
    <mergeCell ref="F293:G293"/>
    <mergeCell ref="E294:F294"/>
    <mergeCell ref="E295:F295"/>
    <mergeCell ref="E266:F266"/>
    <mergeCell ref="E270:F270"/>
    <mergeCell ref="E271:F271"/>
    <mergeCell ref="E272:F272"/>
    <mergeCell ref="E273:F273"/>
    <mergeCell ref="E277:F277"/>
    <mergeCell ref="E278:F278"/>
    <mergeCell ref="E281:F281"/>
    <mergeCell ref="E285:F285"/>
    <mergeCell ref="E286:F286"/>
    <mergeCell ref="E287:F287"/>
    <mergeCell ref="E288:F288"/>
    <mergeCell ref="E289:F289"/>
    <mergeCell ref="E279:F279"/>
    <mergeCell ref="E280:F280"/>
    <mergeCell ref="E296:F296"/>
    <mergeCell ref="E297:F297"/>
    <mergeCell ref="E301:F301"/>
    <mergeCell ref="E302:F302"/>
    <mergeCell ref="E303:F303"/>
    <mergeCell ref="E304:F304"/>
    <mergeCell ref="E308:F308"/>
    <mergeCell ref="E309:F309"/>
    <mergeCell ref="E310:F310"/>
    <mergeCell ref="A320:J320"/>
    <mergeCell ref="F314:G314"/>
    <mergeCell ref="A316:C316"/>
    <mergeCell ref="F316:G316"/>
    <mergeCell ref="H316:J316"/>
    <mergeCell ref="A317:C317"/>
    <mergeCell ref="F317:G317"/>
    <mergeCell ref="H317:J317"/>
    <mergeCell ref="A318:C318"/>
    <mergeCell ref="F318:G318"/>
    <mergeCell ref="H318:J318"/>
  </mergeCells>
  <pageMargins left="0.51181102362204722" right="0.51181102362204722" top="0.98425196850393704" bottom="0.98425196850393704" header="0.51181102362204722" footer="0.51181102362204722"/>
  <pageSetup paperSize="9" scale="49" fitToHeight="0" orientation="portrait" r:id="rId1"/>
  <headerFooter>
    <oddHeader>&amp;L &amp;CIA - Instituto de Artes da UNICAMP
CNPJ: 46.068.425/0001-33 &amp;R</oddHeader>
    <oddFooter>&amp;L &amp;C&amp;F -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7D316-9457-42A6-BECF-251093BB778E}">
  <sheetPr>
    <pageSetUpPr fitToPage="1"/>
  </sheetPr>
  <dimension ref="A1:W59"/>
  <sheetViews>
    <sheetView showOutlineSymbols="0" showWhiteSpace="0" view="pageBreakPreview" topLeftCell="A32" zoomScale="60" zoomScaleNormal="100" workbookViewId="0">
      <selection activeCell="T54" sqref="T54"/>
    </sheetView>
  </sheetViews>
  <sheetFormatPr defaultRowHeight="14.25" x14ac:dyDescent="0.2"/>
  <cols>
    <col min="1" max="1" width="14" customWidth="1"/>
    <col min="2" max="2" width="66.5" customWidth="1"/>
    <col min="3" max="3" width="5" bestFit="1" customWidth="1"/>
    <col min="4" max="4" width="6.75" bestFit="1" customWidth="1"/>
    <col min="5" max="5" width="7.125" bestFit="1" customWidth="1"/>
    <col min="6" max="7" width="8" bestFit="1" customWidth="1"/>
    <col min="8" max="8" width="11.5" bestFit="1" customWidth="1"/>
    <col min="9" max="9" width="16.25" bestFit="1" customWidth="1"/>
    <col min="10" max="10" width="12.375" bestFit="1" customWidth="1"/>
    <col min="11" max="11" width="10" bestFit="1" customWidth="1"/>
  </cols>
  <sheetData>
    <row r="1" spans="1:10" ht="18.75" x14ac:dyDescent="0.2">
      <c r="A1" s="23"/>
      <c r="B1" s="116" t="s">
        <v>559</v>
      </c>
      <c r="C1" s="133"/>
      <c r="D1" s="133"/>
      <c r="E1" s="133"/>
      <c r="F1" s="133"/>
      <c r="G1" s="133"/>
      <c r="H1" s="133"/>
      <c r="I1" s="25" t="s">
        <v>560</v>
      </c>
      <c r="J1" s="26"/>
    </row>
    <row r="2" spans="1:10" x14ac:dyDescent="0.2">
      <c r="A2" s="27"/>
      <c r="B2" s="65" t="s">
        <v>171</v>
      </c>
      <c r="C2" s="134"/>
      <c r="D2" s="134"/>
      <c r="E2" s="134"/>
      <c r="F2" s="134"/>
      <c r="G2" s="134"/>
      <c r="H2" s="134"/>
      <c r="I2" s="66" t="s">
        <v>169</v>
      </c>
      <c r="J2" s="72"/>
    </row>
    <row r="3" spans="1:10" x14ac:dyDescent="0.2">
      <c r="A3" s="27"/>
      <c r="B3" s="65" t="s">
        <v>189</v>
      </c>
      <c r="C3" s="64"/>
      <c r="D3" s="64"/>
      <c r="E3" s="64"/>
      <c r="F3" s="64"/>
      <c r="G3" s="64"/>
      <c r="H3" s="64"/>
      <c r="J3" s="62"/>
    </row>
    <row r="4" spans="1:10" x14ac:dyDescent="0.2">
      <c r="A4" s="27"/>
      <c r="B4" s="65" t="s">
        <v>186</v>
      </c>
      <c r="C4" s="64"/>
      <c r="D4" s="64"/>
      <c r="E4" s="64"/>
      <c r="F4" s="64"/>
      <c r="G4" s="64"/>
      <c r="H4" s="64"/>
      <c r="I4" s="66" t="s">
        <v>173</v>
      </c>
      <c r="J4" s="63"/>
    </row>
    <row r="5" spans="1:10" ht="15" customHeight="1" x14ac:dyDescent="0.25">
      <c r="A5" s="130" t="s">
        <v>4</v>
      </c>
      <c r="B5" s="131"/>
      <c r="C5" s="131"/>
      <c r="D5" s="131"/>
      <c r="E5" s="131"/>
      <c r="F5" s="131"/>
      <c r="G5" s="131"/>
      <c r="H5" s="131"/>
      <c r="I5" s="131"/>
      <c r="J5" s="132"/>
    </row>
    <row r="6" spans="1:10" ht="15" x14ac:dyDescent="0.2">
      <c r="A6" s="126" t="s">
        <v>5</v>
      </c>
      <c r="B6" s="118" t="s">
        <v>8</v>
      </c>
      <c r="C6" s="120" t="s">
        <v>9</v>
      </c>
      <c r="D6" s="119" t="s">
        <v>10</v>
      </c>
      <c r="E6" s="120" t="s">
        <v>11</v>
      </c>
      <c r="F6" s="118"/>
      <c r="G6" s="118"/>
      <c r="H6" s="120" t="s">
        <v>12</v>
      </c>
      <c r="I6" s="118"/>
      <c r="J6" s="121"/>
    </row>
    <row r="7" spans="1:10" ht="15" x14ac:dyDescent="0.2">
      <c r="A7" s="127"/>
      <c r="B7" s="119"/>
      <c r="C7" s="119"/>
      <c r="D7" s="119"/>
      <c r="E7" s="14" t="s">
        <v>14</v>
      </c>
      <c r="F7" s="14" t="s">
        <v>15</v>
      </c>
      <c r="G7" s="14" t="s">
        <v>12</v>
      </c>
      <c r="H7" s="14" t="s">
        <v>14</v>
      </c>
      <c r="I7" s="14" t="s">
        <v>15</v>
      </c>
      <c r="J7" s="28" t="s">
        <v>12</v>
      </c>
    </row>
    <row r="8" spans="1:10" x14ac:dyDescent="0.2">
      <c r="A8" s="29" t="s">
        <v>16</v>
      </c>
      <c r="B8" s="30" t="s">
        <v>17</v>
      </c>
      <c r="C8" s="30"/>
      <c r="D8" s="31"/>
      <c r="E8" s="30"/>
      <c r="F8" s="30"/>
      <c r="G8" s="30"/>
      <c r="H8" s="30"/>
      <c r="I8" s="30"/>
      <c r="J8" s="32"/>
    </row>
    <row r="9" spans="1:10" x14ac:dyDescent="0.2">
      <c r="A9" s="33" t="s">
        <v>18</v>
      </c>
      <c r="B9" s="4" t="s">
        <v>21</v>
      </c>
      <c r="C9" s="6" t="s">
        <v>22</v>
      </c>
      <c r="D9" s="5">
        <v>1</v>
      </c>
      <c r="E9" s="7"/>
      <c r="F9" s="7"/>
      <c r="G9" s="7"/>
      <c r="H9" s="7"/>
      <c r="I9" s="7"/>
      <c r="J9" s="34"/>
    </row>
    <row r="10" spans="1:10" x14ac:dyDescent="0.2">
      <c r="A10" s="33" t="s">
        <v>23</v>
      </c>
      <c r="B10" s="4" t="s">
        <v>26</v>
      </c>
      <c r="C10" s="6" t="s">
        <v>27</v>
      </c>
      <c r="D10" s="5">
        <v>3</v>
      </c>
      <c r="E10" s="7"/>
      <c r="F10" s="7"/>
      <c r="G10" s="7"/>
      <c r="H10" s="7"/>
      <c r="I10" s="7"/>
      <c r="J10" s="34"/>
    </row>
    <row r="11" spans="1:10" x14ac:dyDescent="0.2">
      <c r="A11" s="33" t="s">
        <v>28</v>
      </c>
      <c r="B11" s="4" t="s">
        <v>31</v>
      </c>
      <c r="C11" s="6" t="s">
        <v>22</v>
      </c>
      <c r="D11" s="5">
        <v>1</v>
      </c>
      <c r="E11" s="7"/>
      <c r="F11" s="7"/>
      <c r="G11" s="7"/>
      <c r="H11" s="7"/>
      <c r="I11" s="7"/>
      <c r="J11" s="34"/>
    </row>
    <row r="12" spans="1:10" ht="38.25" x14ac:dyDescent="0.2">
      <c r="A12" s="33" t="s">
        <v>32</v>
      </c>
      <c r="B12" s="4" t="s">
        <v>35</v>
      </c>
      <c r="C12" s="6" t="s">
        <v>36</v>
      </c>
      <c r="D12" s="5">
        <v>1</v>
      </c>
      <c r="E12" s="7"/>
      <c r="F12" s="7"/>
      <c r="G12" s="7"/>
      <c r="H12" s="7"/>
      <c r="I12" s="7"/>
      <c r="J12" s="34"/>
    </row>
    <row r="13" spans="1:10" x14ac:dyDescent="0.2">
      <c r="A13" s="33" t="s">
        <v>37</v>
      </c>
      <c r="B13" s="4" t="s">
        <v>39</v>
      </c>
      <c r="C13" s="6" t="s">
        <v>40</v>
      </c>
      <c r="D13" s="5">
        <v>6</v>
      </c>
      <c r="E13" s="7"/>
      <c r="F13" s="7"/>
      <c r="G13" s="7"/>
      <c r="H13" s="7"/>
      <c r="I13" s="7"/>
      <c r="J13" s="34"/>
    </row>
    <row r="14" spans="1:10" x14ac:dyDescent="0.2">
      <c r="A14" s="29" t="s">
        <v>41</v>
      </c>
      <c r="B14" s="30" t="s">
        <v>42</v>
      </c>
      <c r="C14" s="30"/>
      <c r="D14" s="31"/>
      <c r="E14" s="30"/>
      <c r="F14" s="30"/>
      <c r="G14" s="30"/>
      <c r="H14" s="30"/>
      <c r="I14" s="30"/>
      <c r="J14" s="32"/>
    </row>
    <row r="15" spans="1:10" ht="25.5" x14ac:dyDescent="0.2">
      <c r="A15" s="33" t="s">
        <v>43</v>
      </c>
      <c r="B15" s="4" t="s">
        <v>46</v>
      </c>
      <c r="C15" s="6" t="s">
        <v>40</v>
      </c>
      <c r="D15" s="5">
        <v>30</v>
      </c>
      <c r="E15" s="7"/>
      <c r="F15" s="7"/>
      <c r="G15" s="7"/>
      <c r="H15" s="7"/>
      <c r="I15" s="7"/>
      <c r="J15" s="34"/>
    </row>
    <row r="16" spans="1:10" x14ac:dyDescent="0.2">
      <c r="A16" s="29" t="s">
        <v>47</v>
      </c>
      <c r="B16" s="30" t="s">
        <v>48</v>
      </c>
      <c r="C16" s="30"/>
      <c r="D16" s="31"/>
      <c r="E16" s="30"/>
      <c r="F16" s="30"/>
      <c r="G16" s="30"/>
      <c r="H16" s="30"/>
      <c r="I16" s="30"/>
      <c r="J16" s="32"/>
    </row>
    <row r="17" spans="1:10" ht="25.5" x14ac:dyDescent="0.2">
      <c r="A17" s="33" t="s">
        <v>49</v>
      </c>
      <c r="B17" s="4" t="s">
        <v>52</v>
      </c>
      <c r="C17" s="6" t="s">
        <v>53</v>
      </c>
      <c r="D17" s="5">
        <v>20</v>
      </c>
      <c r="E17" s="7"/>
      <c r="F17" s="7"/>
      <c r="G17" s="7"/>
      <c r="H17" s="7"/>
      <c r="I17" s="7"/>
      <c r="J17" s="34"/>
    </row>
    <row r="18" spans="1:10" x14ac:dyDescent="0.2">
      <c r="A18" s="29" t="s">
        <v>54</v>
      </c>
      <c r="B18" s="30" t="s">
        <v>55</v>
      </c>
      <c r="C18" s="30"/>
      <c r="D18" s="31"/>
      <c r="E18" s="30"/>
      <c r="F18" s="30"/>
      <c r="G18" s="30"/>
      <c r="H18" s="30"/>
      <c r="I18" s="30"/>
      <c r="J18" s="32"/>
    </row>
    <row r="19" spans="1:10" ht="25.5" x14ac:dyDescent="0.2">
      <c r="A19" s="33" t="s">
        <v>56</v>
      </c>
      <c r="B19" s="4" t="s">
        <v>59</v>
      </c>
      <c r="C19" s="6" t="s">
        <v>22</v>
      </c>
      <c r="D19" s="5">
        <v>2</v>
      </c>
      <c r="E19" s="7"/>
      <c r="F19" s="7"/>
      <c r="G19" s="7"/>
      <c r="H19" s="7"/>
      <c r="I19" s="7"/>
      <c r="J19" s="34"/>
    </row>
    <row r="20" spans="1:10" x14ac:dyDescent="0.2">
      <c r="A20" s="29" t="s">
        <v>60</v>
      </c>
      <c r="B20" s="30" t="s">
        <v>61</v>
      </c>
      <c r="C20" s="30"/>
      <c r="D20" s="31"/>
      <c r="E20" s="30"/>
      <c r="F20" s="30"/>
      <c r="G20" s="30"/>
      <c r="H20" s="30"/>
      <c r="I20" s="30"/>
      <c r="J20" s="32"/>
    </row>
    <row r="21" spans="1:10" ht="51" x14ac:dyDescent="0.2">
      <c r="A21" s="33" t="s">
        <v>62</v>
      </c>
      <c r="B21" s="4" t="s">
        <v>64</v>
      </c>
      <c r="C21" s="6" t="s">
        <v>22</v>
      </c>
      <c r="D21" s="5">
        <v>2</v>
      </c>
      <c r="E21" s="7"/>
      <c r="F21" s="7"/>
      <c r="G21" s="7"/>
      <c r="H21" s="7"/>
      <c r="I21" s="7"/>
      <c r="J21" s="34"/>
    </row>
    <row r="22" spans="1:10" x14ac:dyDescent="0.2">
      <c r="A22" s="33" t="s">
        <v>66</v>
      </c>
      <c r="B22" s="4" t="s">
        <v>68</v>
      </c>
      <c r="C22" s="6" t="s">
        <v>69</v>
      </c>
      <c r="D22" s="5">
        <v>417</v>
      </c>
      <c r="E22" s="7"/>
      <c r="F22" s="7"/>
      <c r="G22" s="7"/>
      <c r="H22" s="7"/>
      <c r="I22" s="7"/>
      <c r="J22" s="34"/>
    </row>
    <row r="23" spans="1:10" x14ac:dyDescent="0.2">
      <c r="A23" s="29" t="s">
        <v>70</v>
      </c>
      <c r="B23" s="30" t="s">
        <v>71</v>
      </c>
      <c r="C23" s="30"/>
      <c r="D23" s="31"/>
      <c r="E23" s="30"/>
      <c r="F23" s="30"/>
      <c r="G23" s="30"/>
      <c r="H23" s="30"/>
      <c r="I23" s="30"/>
      <c r="J23" s="32"/>
    </row>
    <row r="24" spans="1:10" x14ac:dyDescent="0.2">
      <c r="A24" s="33" t="s">
        <v>72</v>
      </c>
      <c r="B24" s="4" t="s">
        <v>75</v>
      </c>
      <c r="C24" s="6" t="s">
        <v>40</v>
      </c>
      <c r="D24" s="5">
        <v>280</v>
      </c>
      <c r="E24" s="7"/>
      <c r="F24" s="7"/>
      <c r="G24" s="7"/>
      <c r="H24" s="7"/>
      <c r="I24" s="7"/>
      <c r="J24" s="34"/>
    </row>
    <row r="25" spans="1:10" x14ac:dyDescent="0.2">
      <c r="A25" s="33" t="s">
        <v>76</v>
      </c>
      <c r="B25" s="4" t="s">
        <v>78</v>
      </c>
      <c r="C25" s="6" t="s">
        <v>40</v>
      </c>
      <c r="D25" s="5">
        <v>140</v>
      </c>
      <c r="E25" s="7"/>
      <c r="F25" s="7"/>
      <c r="G25" s="7"/>
      <c r="H25" s="7"/>
      <c r="I25" s="7"/>
      <c r="J25" s="34"/>
    </row>
    <row r="26" spans="1:10" x14ac:dyDescent="0.2">
      <c r="A26" s="33" t="s">
        <v>79</v>
      </c>
      <c r="B26" s="4" t="s">
        <v>82</v>
      </c>
      <c r="C26" s="6" t="s">
        <v>40</v>
      </c>
      <c r="D26" s="5">
        <v>140</v>
      </c>
      <c r="E26" s="7"/>
      <c r="F26" s="7"/>
      <c r="G26" s="7"/>
      <c r="H26" s="7"/>
      <c r="I26" s="7"/>
      <c r="J26" s="34"/>
    </row>
    <row r="27" spans="1:10" ht="25.5" x14ac:dyDescent="0.2">
      <c r="A27" s="33" t="s">
        <v>83</v>
      </c>
      <c r="B27" s="4" t="s">
        <v>85</v>
      </c>
      <c r="C27" s="6" t="s">
        <v>53</v>
      </c>
      <c r="D27" s="5">
        <v>11.2</v>
      </c>
      <c r="E27" s="7"/>
      <c r="F27" s="7"/>
      <c r="G27" s="7"/>
      <c r="H27" s="7"/>
      <c r="I27" s="7"/>
      <c r="J27" s="34"/>
    </row>
    <row r="28" spans="1:10" x14ac:dyDescent="0.2">
      <c r="A28" s="33" t="s">
        <v>86</v>
      </c>
      <c r="B28" s="4" t="s">
        <v>88</v>
      </c>
      <c r="C28" s="6" t="s">
        <v>53</v>
      </c>
      <c r="D28" s="5">
        <v>50</v>
      </c>
      <c r="E28" s="7"/>
      <c r="F28" s="7"/>
      <c r="G28" s="7"/>
      <c r="H28" s="7"/>
      <c r="I28" s="7"/>
      <c r="J28" s="34"/>
    </row>
    <row r="29" spans="1:10" ht="25.5" x14ac:dyDescent="0.2">
      <c r="A29" s="33" t="s">
        <v>89</v>
      </c>
      <c r="B29" s="4" t="s">
        <v>92</v>
      </c>
      <c r="C29" s="6" t="s">
        <v>53</v>
      </c>
      <c r="D29" s="5">
        <v>50</v>
      </c>
      <c r="E29" s="7"/>
      <c r="F29" s="7"/>
      <c r="G29" s="7"/>
      <c r="H29" s="7"/>
      <c r="I29" s="7"/>
      <c r="J29" s="34"/>
    </row>
    <row r="30" spans="1:10" ht="25.5" x14ac:dyDescent="0.2">
      <c r="A30" s="33" t="s">
        <v>93</v>
      </c>
      <c r="B30" s="4" t="s">
        <v>96</v>
      </c>
      <c r="C30" s="6" t="s">
        <v>97</v>
      </c>
      <c r="D30" s="5">
        <v>118</v>
      </c>
      <c r="E30" s="7"/>
      <c r="F30" s="7"/>
      <c r="G30" s="7"/>
      <c r="H30" s="7"/>
      <c r="I30" s="7"/>
      <c r="J30" s="34"/>
    </row>
    <row r="31" spans="1:10" x14ac:dyDescent="0.2">
      <c r="A31" s="33" t="s">
        <v>98</v>
      </c>
      <c r="B31" s="4" t="s">
        <v>100</v>
      </c>
      <c r="C31" s="6" t="s">
        <v>101</v>
      </c>
      <c r="D31" s="5">
        <v>1</v>
      </c>
      <c r="E31" s="7"/>
      <c r="F31" s="7"/>
      <c r="G31" s="7"/>
      <c r="H31" s="7"/>
      <c r="I31" s="7"/>
      <c r="J31" s="34"/>
    </row>
    <row r="32" spans="1:10" ht="76.5" x14ac:dyDescent="0.2">
      <c r="A32" s="33" t="s">
        <v>102</v>
      </c>
      <c r="B32" s="4" t="s">
        <v>104</v>
      </c>
      <c r="C32" s="6" t="s">
        <v>40</v>
      </c>
      <c r="D32" s="5">
        <v>106.8</v>
      </c>
      <c r="E32" s="7"/>
      <c r="F32" s="7"/>
      <c r="G32" s="7"/>
      <c r="H32" s="7"/>
      <c r="I32" s="7"/>
      <c r="J32" s="34"/>
    </row>
    <row r="33" spans="1:10" ht="63.75" x14ac:dyDescent="0.2">
      <c r="A33" s="33" t="s">
        <v>105</v>
      </c>
      <c r="B33" s="4" t="s">
        <v>107</v>
      </c>
      <c r="C33" s="6" t="s">
        <v>40</v>
      </c>
      <c r="D33" s="5">
        <v>35</v>
      </c>
      <c r="E33" s="7"/>
      <c r="F33" s="7"/>
      <c r="G33" s="7"/>
      <c r="H33" s="7"/>
      <c r="I33" s="7"/>
      <c r="J33" s="34"/>
    </row>
    <row r="34" spans="1:10" ht="25.5" x14ac:dyDescent="0.2">
      <c r="A34" s="33" t="s">
        <v>108</v>
      </c>
      <c r="B34" s="4" t="s">
        <v>110</v>
      </c>
      <c r="C34" s="6" t="s">
        <v>40</v>
      </c>
      <c r="D34" s="5">
        <v>134.4</v>
      </c>
      <c r="E34" s="7"/>
      <c r="F34" s="7"/>
      <c r="G34" s="7"/>
      <c r="H34" s="7"/>
      <c r="I34" s="7"/>
      <c r="J34" s="34"/>
    </row>
    <row r="35" spans="1:10" x14ac:dyDescent="0.2">
      <c r="A35" s="33" t="s">
        <v>111</v>
      </c>
      <c r="B35" s="4" t="s">
        <v>113</v>
      </c>
      <c r="C35" s="6" t="s">
        <v>114</v>
      </c>
      <c r="D35" s="5">
        <v>0.56000000000000005</v>
      </c>
      <c r="E35" s="7"/>
      <c r="F35" s="7"/>
      <c r="G35" s="7"/>
      <c r="H35" s="7"/>
      <c r="I35" s="7"/>
      <c r="J35" s="34"/>
    </row>
    <row r="36" spans="1:10" ht="25.5" x14ac:dyDescent="0.2">
      <c r="A36" s="33" t="s">
        <v>115</v>
      </c>
      <c r="B36" s="4" t="s">
        <v>117</v>
      </c>
      <c r="C36" s="6" t="s">
        <v>53</v>
      </c>
      <c r="D36" s="5">
        <v>11.2</v>
      </c>
      <c r="E36" s="7"/>
      <c r="F36" s="7"/>
      <c r="G36" s="7"/>
      <c r="H36" s="7"/>
      <c r="I36" s="7"/>
      <c r="J36" s="34"/>
    </row>
    <row r="37" spans="1:10" x14ac:dyDescent="0.2">
      <c r="A37" s="33" t="s">
        <v>118</v>
      </c>
      <c r="B37" s="4" t="s">
        <v>120</v>
      </c>
      <c r="C37" s="6" t="s">
        <v>40</v>
      </c>
      <c r="D37" s="5">
        <v>140</v>
      </c>
      <c r="E37" s="7"/>
      <c r="F37" s="7"/>
      <c r="G37" s="7"/>
      <c r="H37" s="7"/>
      <c r="I37" s="7"/>
      <c r="J37" s="34"/>
    </row>
    <row r="38" spans="1:10" x14ac:dyDescent="0.2">
      <c r="A38" s="29" t="s">
        <v>121</v>
      </c>
      <c r="B38" s="30" t="s">
        <v>122</v>
      </c>
      <c r="C38" s="30"/>
      <c r="D38" s="31"/>
      <c r="E38" s="30"/>
      <c r="F38" s="30"/>
      <c r="G38" s="30"/>
      <c r="H38" s="30"/>
      <c r="I38" s="30"/>
      <c r="J38" s="32"/>
    </row>
    <row r="39" spans="1:10" x14ac:dyDescent="0.2">
      <c r="A39" s="33" t="s">
        <v>123</v>
      </c>
      <c r="B39" s="4" t="s">
        <v>124</v>
      </c>
      <c r="C39" s="6" t="s">
        <v>69</v>
      </c>
      <c r="D39" s="5">
        <v>100</v>
      </c>
      <c r="E39" s="7"/>
      <c r="F39" s="7"/>
      <c r="G39" s="7"/>
      <c r="H39" s="7"/>
      <c r="I39" s="7"/>
      <c r="J39" s="34"/>
    </row>
    <row r="40" spans="1:10" ht="25.5" x14ac:dyDescent="0.2">
      <c r="A40" s="33" t="s">
        <v>125</v>
      </c>
      <c r="B40" s="4" t="s">
        <v>126</v>
      </c>
      <c r="C40" s="6" t="s">
        <v>97</v>
      </c>
      <c r="D40" s="5">
        <v>120</v>
      </c>
      <c r="E40" s="7"/>
      <c r="F40" s="7"/>
      <c r="G40" s="7"/>
      <c r="H40" s="7"/>
      <c r="I40" s="7"/>
      <c r="J40" s="34"/>
    </row>
    <row r="41" spans="1:10" ht="76.5" x14ac:dyDescent="0.2">
      <c r="A41" s="33" t="s">
        <v>127</v>
      </c>
      <c r="B41" s="4" t="s">
        <v>128</v>
      </c>
      <c r="C41" s="6" t="s">
        <v>40</v>
      </c>
      <c r="D41" s="5">
        <v>7.08</v>
      </c>
      <c r="E41" s="7"/>
      <c r="F41" s="7"/>
      <c r="G41" s="7"/>
      <c r="H41" s="7"/>
      <c r="I41" s="7"/>
      <c r="J41" s="34"/>
    </row>
    <row r="42" spans="1:10" ht="25.5" x14ac:dyDescent="0.2">
      <c r="A42" s="33" t="s">
        <v>129</v>
      </c>
      <c r="B42" s="4" t="s">
        <v>131</v>
      </c>
      <c r="C42" s="6" t="s">
        <v>40</v>
      </c>
      <c r="D42" s="5">
        <v>7.08</v>
      </c>
      <c r="E42" s="7"/>
      <c r="F42" s="7"/>
      <c r="G42" s="7"/>
      <c r="H42" s="7"/>
      <c r="I42" s="7"/>
      <c r="J42" s="34"/>
    </row>
    <row r="43" spans="1:10" x14ac:dyDescent="0.2">
      <c r="A43" s="33" t="s">
        <v>132</v>
      </c>
      <c r="B43" s="4" t="s">
        <v>134</v>
      </c>
      <c r="C43" s="6" t="s">
        <v>69</v>
      </c>
      <c r="D43" s="5">
        <v>100</v>
      </c>
      <c r="E43" s="7"/>
      <c r="F43" s="7"/>
      <c r="G43" s="7"/>
      <c r="H43" s="7"/>
      <c r="I43" s="7"/>
      <c r="J43" s="34"/>
    </row>
    <row r="44" spans="1:10" x14ac:dyDescent="0.2">
      <c r="A44" s="29" t="s">
        <v>135</v>
      </c>
      <c r="B44" s="30" t="s">
        <v>136</v>
      </c>
      <c r="C44" s="30"/>
      <c r="D44" s="31"/>
      <c r="E44" s="30"/>
      <c r="F44" s="30"/>
      <c r="G44" s="30"/>
      <c r="H44" s="30"/>
      <c r="I44" s="30"/>
      <c r="J44" s="32"/>
    </row>
    <row r="45" spans="1:10" x14ac:dyDescent="0.2">
      <c r="A45" s="33" t="s">
        <v>137</v>
      </c>
      <c r="B45" s="4" t="s">
        <v>139</v>
      </c>
      <c r="C45" s="6" t="s">
        <v>40</v>
      </c>
      <c r="D45" s="5">
        <v>76.599999999999994</v>
      </c>
      <c r="E45" s="7"/>
      <c r="F45" s="7"/>
      <c r="G45" s="7"/>
      <c r="H45" s="7"/>
      <c r="I45" s="7"/>
      <c r="J45" s="34"/>
    </row>
    <row r="46" spans="1:10" x14ac:dyDescent="0.2">
      <c r="A46" s="33" t="s">
        <v>140</v>
      </c>
      <c r="B46" s="4" t="s">
        <v>142</v>
      </c>
      <c r="C46" s="6" t="s">
        <v>40</v>
      </c>
      <c r="D46" s="5">
        <v>99.4</v>
      </c>
      <c r="E46" s="7"/>
      <c r="F46" s="7"/>
      <c r="G46" s="7"/>
      <c r="H46" s="7"/>
      <c r="I46" s="7"/>
      <c r="J46" s="34"/>
    </row>
    <row r="47" spans="1:10" ht="25.5" x14ac:dyDescent="0.2">
      <c r="A47" s="33" t="s">
        <v>143</v>
      </c>
      <c r="B47" s="4" t="s">
        <v>145</v>
      </c>
      <c r="C47" s="6" t="s">
        <v>40</v>
      </c>
      <c r="D47" s="5">
        <v>99.4</v>
      </c>
      <c r="E47" s="7"/>
      <c r="F47" s="7"/>
      <c r="G47" s="7"/>
      <c r="H47" s="7"/>
      <c r="I47" s="7"/>
      <c r="J47" s="34"/>
    </row>
    <row r="48" spans="1:10" ht="38.25" x14ac:dyDescent="0.2">
      <c r="A48" s="33" t="s">
        <v>146</v>
      </c>
      <c r="B48" s="4" t="s">
        <v>148</v>
      </c>
      <c r="C48" s="6" t="s">
        <v>40</v>
      </c>
      <c r="D48" s="5">
        <v>99.4</v>
      </c>
      <c r="E48" s="7"/>
      <c r="F48" s="7"/>
      <c r="G48" s="7"/>
      <c r="H48" s="7"/>
      <c r="I48" s="7"/>
      <c r="J48" s="34"/>
    </row>
    <row r="49" spans="1:23" x14ac:dyDescent="0.2">
      <c r="A49" s="29" t="s">
        <v>149</v>
      </c>
      <c r="B49" s="30" t="s">
        <v>150</v>
      </c>
      <c r="C49" s="30"/>
      <c r="D49" s="31"/>
      <c r="E49" s="30"/>
      <c r="F49" s="30"/>
      <c r="G49" s="30"/>
      <c r="H49" s="30"/>
      <c r="I49" s="30"/>
      <c r="J49" s="32"/>
    </row>
    <row r="50" spans="1:23" x14ac:dyDescent="0.2">
      <c r="A50" s="33" t="s">
        <v>151</v>
      </c>
      <c r="B50" s="4" t="s">
        <v>153</v>
      </c>
      <c r="C50" s="6" t="s">
        <v>40</v>
      </c>
      <c r="D50" s="5">
        <v>200</v>
      </c>
      <c r="E50" s="7"/>
      <c r="F50" s="7"/>
      <c r="G50" s="7"/>
      <c r="H50" s="7"/>
      <c r="I50" s="7"/>
      <c r="J50" s="34"/>
    </row>
    <row r="51" spans="1:23" x14ac:dyDescent="0.2">
      <c r="A51" s="33" t="s">
        <v>154</v>
      </c>
      <c r="B51" s="4" t="s">
        <v>156</v>
      </c>
      <c r="C51" s="6" t="s">
        <v>40</v>
      </c>
      <c r="D51" s="5">
        <v>20</v>
      </c>
      <c r="E51" s="7"/>
      <c r="F51" s="7"/>
      <c r="G51" s="7"/>
      <c r="H51" s="7"/>
      <c r="I51" s="7"/>
      <c r="J51" s="34"/>
    </row>
    <row r="52" spans="1:23" x14ac:dyDescent="0.2">
      <c r="A52" s="33" t="s">
        <v>157</v>
      </c>
      <c r="B52" s="4" t="s">
        <v>158</v>
      </c>
      <c r="C52" s="6" t="s">
        <v>22</v>
      </c>
      <c r="D52" s="5">
        <v>1</v>
      </c>
      <c r="E52" s="7"/>
      <c r="F52" s="7"/>
      <c r="G52" s="7"/>
      <c r="H52" s="7"/>
      <c r="I52" s="7"/>
      <c r="J52" s="34"/>
    </row>
    <row r="53" spans="1:23" x14ac:dyDescent="0.2">
      <c r="A53" s="35"/>
      <c r="B53" s="3"/>
      <c r="C53" s="3"/>
      <c r="D53" s="3"/>
      <c r="E53" s="3"/>
      <c r="F53" s="3"/>
      <c r="G53" s="3"/>
      <c r="H53" s="15"/>
      <c r="I53" s="15"/>
      <c r="J53" s="36"/>
    </row>
    <row r="54" spans="1:23" x14ac:dyDescent="0.2">
      <c r="A54" s="29" t="s">
        <v>159</v>
      </c>
      <c r="B54" s="30" t="s">
        <v>160</v>
      </c>
      <c r="C54" s="30"/>
      <c r="D54" s="31"/>
      <c r="E54" s="30"/>
      <c r="F54" s="30"/>
      <c r="G54" s="30"/>
      <c r="H54" s="30"/>
      <c r="I54" s="30"/>
      <c r="J54" s="32"/>
    </row>
    <row r="55" spans="1:23" x14ac:dyDescent="0.2">
      <c r="A55" s="33" t="s">
        <v>168</v>
      </c>
      <c r="B55" s="4" t="s">
        <v>160</v>
      </c>
      <c r="C55" s="6" t="s">
        <v>22</v>
      </c>
      <c r="D55" s="5">
        <v>1</v>
      </c>
      <c r="E55" s="7"/>
      <c r="F55" s="7"/>
      <c r="G55" s="12"/>
      <c r="H55" s="12"/>
      <c r="I55" s="12"/>
      <c r="J55" s="37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1:23" x14ac:dyDescent="0.2">
      <c r="A56" s="38"/>
      <c r="B56" s="67"/>
      <c r="C56" s="67"/>
      <c r="D56" s="67"/>
      <c r="E56" s="67"/>
      <c r="F56" s="67"/>
      <c r="G56" s="13" t="s">
        <v>161</v>
      </c>
      <c r="H56" s="77"/>
      <c r="I56" s="77"/>
      <c r="J56" s="76"/>
    </row>
    <row r="57" spans="1:23" x14ac:dyDescent="0.2">
      <c r="A57" s="35"/>
      <c r="B57" s="68"/>
      <c r="C57" s="3"/>
      <c r="D57" s="3"/>
      <c r="E57" s="3"/>
      <c r="F57" s="3"/>
      <c r="I57" s="78" t="s">
        <v>165</v>
      </c>
      <c r="J57" s="74"/>
    </row>
    <row r="58" spans="1:23" x14ac:dyDescent="0.2">
      <c r="A58" s="35"/>
      <c r="B58" s="68"/>
      <c r="C58" s="3"/>
      <c r="D58" s="3"/>
      <c r="E58" s="3"/>
      <c r="F58" s="3"/>
      <c r="H58" s="81" t="s">
        <v>166</v>
      </c>
      <c r="I58" s="79"/>
      <c r="J58" s="74"/>
    </row>
    <row r="59" spans="1:23" ht="15" thickBot="1" x14ac:dyDescent="0.25">
      <c r="A59" s="39"/>
      <c r="B59" s="41"/>
      <c r="C59" s="40"/>
      <c r="D59" s="40"/>
      <c r="E59" s="40"/>
      <c r="F59" s="40"/>
      <c r="G59" s="42"/>
      <c r="H59" s="42"/>
      <c r="I59" s="80" t="s">
        <v>167</v>
      </c>
      <c r="J59" s="75"/>
    </row>
  </sheetData>
  <mergeCells count="11">
    <mergeCell ref="E6:G6"/>
    <mergeCell ref="H6:J6"/>
    <mergeCell ref="A6:A7"/>
    <mergeCell ref="B6:B7"/>
    <mergeCell ref="C6:C7"/>
    <mergeCell ref="D6:D7"/>
    <mergeCell ref="C1:E1"/>
    <mergeCell ref="F1:H1"/>
    <mergeCell ref="C2:E2"/>
    <mergeCell ref="F2:H2"/>
    <mergeCell ref="A5:J5"/>
  </mergeCells>
  <pageMargins left="0.51181102362204722" right="0.51181102362204722" top="0.98425196850393704" bottom="0.98425196850393704" header="0.51181102362204722" footer="0.51181102362204722"/>
  <pageSetup paperSize="9" scale="54" fitToHeight="0" orientation="portrait" r:id="rId1"/>
  <headerFooter>
    <oddHeader xml:space="preserve">&amp;L &amp;C
</oddHeader>
    <oddFooter>&amp;L &amp;C&amp;F - 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AAA5A-CB72-4855-B28C-804EACC70F68}">
  <sheetPr>
    <pageSetUpPr fitToPage="1"/>
  </sheetPr>
  <dimension ref="A1:G32"/>
  <sheetViews>
    <sheetView showOutlineSymbols="0" view="pageBreakPreview" zoomScale="60" zoomScaleNormal="100" workbookViewId="0">
      <selection activeCell="T54" sqref="T54"/>
    </sheetView>
  </sheetViews>
  <sheetFormatPr defaultRowHeight="14.25" x14ac:dyDescent="0.2"/>
  <cols>
    <col min="1" max="1" width="18.625" bestFit="1" customWidth="1"/>
    <col min="2" max="2" width="47.625" bestFit="1" customWidth="1"/>
    <col min="3" max="3" width="14.625" bestFit="1" customWidth="1"/>
    <col min="4" max="4" width="15.75" bestFit="1" customWidth="1"/>
    <col min="5" max="5" width="16.375" bestFit="1" customWidth="1"/>
    <col min="6" max="6" width="15.375" bestFit="1" customWidth="1"/>
    <col min="7" max="30" width="12" bestFit="1" customWidth="1"/>
  </cols>
  <sheetData>
    <row r="1" spans="1:7" ht="45" customHeight="1" x14ac:dyDescent="0.25">
      <c r="A1" s="43"/>
      <c r="B1" s="115" t="s">
        <v>559</v>
      </c>
      <c r="C1" s="135"/>
      <c r="D1" s="70"/>
      <c r="E1" s="107" t="s">
        <v>558</v>
      </c>
      <c r="F1" s="106"/>
      <c r="G1" s="45"/>
    </row>
    <row r="2" spans="1:7" ht="38.25" x14ac:dyDescent="0.2">
      <c r="A2" s="46"/>
      <c r="B2" s="46" t="s">
        <v>187</v>
      </c>
      <c r="C2" s="135"/>
      <c r="D2" s="47"/>
      <c r="E2" s="57" t="s">
        <v>169</v>
      </c>
      <c r="F2" s="47"/>
      <c r="G2" s="47"/>
    </row>
    <row r="3" spans="1:7" ht="15" customHeight="1" x14ac:dyDescent="0.25">
      <c r="A3" s="137" t="s">
        <v>172</v>
      </c>
      <c r="B3" s="137"/>
      <c r="C3" s="137"/>
      <c r="D3" s="137"/>
      <c r="E3" s="48" t="s">
        <v>173</v>
      </c>
      <c r="F3" s="69"/>
    </row>
    <row r="4" spans="1:7" ht="15" x14ac:dyDescent="0.2">
      <c r="A4" s="49" t="s">
        <v>5</v>
      </c>
      <c r="B4" s="49" t="s">
        <v>8</v>
      </c>
      <c r="C4" s="50" t="s">
        <v>174</v>
      </c>
      <c r="D4" s="100" t="s">
        <v>175</v>
      </c>
      <c r="E4" s="100" t="s">
        <v>176</v>
      </c>
      <c r="F4" s="100" t="s">
        <v>177</v>
      </c>
    </row>
    <row r="5" spans="1:7" x14ac:dyDescent="0.2">
      <c r="A5" s="138" t="s">
        <v>16</v>
      </c>
      <c r="B5" s="138" t="s">
        <v>17</v>
      </c>
      <c r="C5" s="140"/>
      <c r="D5" s="108"/>
      <c r="E5" s="109"/>
      <c r="F5" s="109"/>
    </row>
    <row r="6" spans="1:7" x14ac:dyDescent="0.2">
      <c r="A6" s="139"/>
      <c r="B6" s="139"/>
      <c r="C6" s="141"/>
      <c r="D6" s="111"/>
      <c r="E6" s="111"/>
      <c r="F6" s="112"/>
    </row>
    <row r="7" spans="1:7" x14ac:dyDescent="0.2">
      <c r="A7" s="138" t="s">
        <v>41</v>
      </c>
      <c r="B7" s="138" t="s">
        <v>42</v>
      </c>
      <c r="C7" s="140"/>
      <c r="D7" s="113"/>
      <c r="E7" s="111"/>
      <c r="F7" s="112"/>
    </row>
    <row r="8" spans="1:7" x14ac:dyDescent="0.2">
      <c r="A8" s="139"/>
      <c r="B8" s="139"/>
      <c r="C8" s="141"/>
      <c r="D8" s="111"/>
      <c r="E8" s="51"/>
      <c r="F8" s="51"/>
    </row>
    <row r="9" spans="1:7" x14ac:dyDescent="0.2">
      <c r="A9" s="138" t="s">
        <v>47</v>
      </c>
      <c r="B9" s="138" t="s">
        <v>48</v>
      </c>
      <c r="C9" s="140"/>
      <c r="D9" s="113"/>
      <c r="E9" s="113"/>
      <c r="F9" s="51"/>
    </row>
    <row r="10" spans="1:7" x14ac:dyDescent="0.2">
      <c r="A10" s="139"/>
      <c r="B10" s="139"/>
      <c r="C10" s="141"/>
      <c r="D10" s="111"/>
      <c r="E10" s="111"/>
      <c r="F10" s="51"/>
    </row>
    <row r="11" spans="1:7" x14ac:dyDescent="0.2">
      <c r="A11" s="138" t="s">
        <v>54</v>
      </c>
      <c r="B11" s="138" t="s">
        <v>179</v>
      </c>
      <c r="C11" s="140"/>
      <c r="D11" s="113"/>
      <c r="E11" s="113"/>
      <c r="F11" s="51"/>
    </row>
    <row r="12" spans="1:7" x14ac:dyDescent="0.2">
      <c r="A12" s="139"/>
      <c r="B12" s="139"/>
      <c r="C12" s="141"/>
      <c r="D12" s="111"/>
      <c r="E12" s="111"/>
      <c r="F12" s="51"/>
    </row>
    <row r="13" spans="1:7" x14ac:dyDescent="0.2">
      <c r="A13" s="138" t="s">
        <v>60</v>
      </c>
      <c r="B13" s="138" t="s">
        <v>61</v>
      </c>
      <c r="C13" s="140"/>
      <c r="D13" s="111"/>
      <c r="E13" s="113"/>
      <c r="F13" s="51"/>
    </row>
    <row r="14" spans="1:7" x14ac:dyDescent="0.2">
      <c r="A14" s="139"/>
      <c r="B14" s="139"/>
      <c r="C14" s="141"/>
      <c r="D14" s="51"/>
      <c r="E14" s="111"/>
      <c r="F14" s="51"/>
    </row>
    <row r="15" spans="1:7" x14ac:dyDescent="0.2">
      <c r="A15" s="138" t="s">
        <v>70</v>
      </c>
      <c r="B15" s="138" t="s">
        <v>71</v>
      </c>
      <c r="C15" s="140"/>
      <c r="D15" s="51"/>
      <c r="E15" s="113"/>
      <c r="F15" s="114"/>
    </row>
    <row r="16" spans="1:7" x14ac:dyDescent="0.2">
      <c r="A16" s="139"/>
      <c r="B16" s="139"/>
      <c r="C16" s="141"/>
      <c r="D16" s="51"/>
      <c r="E16" s="111"/>
      <c r="F16" s="112"/>
    </row>
    <row r="17" spans="1:7" x14ac:dyDescent="0.2">
      <c r="A17" s="138" t="s">
        <v>121</v>
      </c>
      <c r="B17" s="138" t="s">
        <v>122</v>
      </c>
      <c r="C17" s="140"/>
      <c r="D17" s="51"/>
      <c r="E17" s="113"/>
      <c r="F17" s="112"/>
    </row>
    <row r="18" spans="1:7" x14ac:dyDescent="0.2">
      <c r="A18" s="139"/>
      <c r="B18" s="139"/>
      <c r="C18" s="141"/>
      <c r="D18" s="51"/>
      <c r="E18" s="111"/>
      <c r="F18" s="51"/>
    </row>
    <row r="19" spans="1:7" x14ac:dyDescent="0.2">
      <c r="A19" s="138" t="s">
        <v>135</v>
      </c>
      <c r="B19" s="138" t="s">
        <v>136</v>
      </c>
      <c r="C19" s="140"/>
      <c r="D19" s="51"/>
      <c r="E19" s="113"/>
      <c r="F19" s="114"/>
    </row>
    <row r="20" spans="1:7" x14ac:dyDescent="0.2">
      <c r="A20" s="139"/>
      <c r="B20" s="139"/>
      <c r="C20" s="141"/>
      <c r="D20" s="51"/>
      <c r="E20" s="111"/>
      <c r="F20" s="112"/>
    </row>
    <row r="21" spans="1:7" x14ac:dyDescent="0.2">
      <c r="A21" s="138" t="s">
        <v>149</v>
      </c>
      <c r="B21" s="138" t="s">
        <v>150</v>
      </c>
      <c r="C21" s="140"/>
      <c r="D21" s="51"/>
      <c r="E21" s="111"/>
      <c r="F21" s="114"/>
    </row>
    <row r="22" spans="1:7" x14ac:dyDescent="0.2">
      <c r="A22" s="139"/>
      <c r="B22" s="139"/>
      <c r="C22" s="141"/>
      <c r="D22" s="51"/>
      <c r="E22" s="51"/>
      <c r="F22" s="112"/>
    </row>
    <row r="23" spans="1:7" x14ac:dyDescent="0.2">
      <c r="A23" s="52" t="s">
        <v>180</v>
      </c>
      <c r="B23" s="52"/>
      <c r="C23" s="51"/>
      <c r="D23" s="110"/>
      <c r="E23" s="110"/>
      <c r="F23" s="110"/>
    </row>
    <row r="24" spans="1:7" x14ac:dyDescent="0.2">
      <c r="A24" s="52" t="s">
        <v>181</v>
      </c>
      <c r="B24" s="52"/>
      <c r="C24" s="51"/>
      <c r="D24" s="83"/>
      <c r="E24" s="83"/>
      <c r="F24" s="83"/>
    </row>
    <row r="25" spans="1:7" x14ac:dyDescent="0.2">
      <c r="A25" s="52" t="s">
        <v>159</v>
      </c>
      <c r="B25" s="52" t="s">
        <v>160</v>
      </c>
      <c r="C25" s="83"/>
      <c r="D25" s="83"/>
      <c r="E25" s="83"/>
      <c r="F25" s="83"/>
    </row>
    <row r="26" spans="1:7" x14ac:dyDescent="0.2">
      <c r="A26" s="52"/>
      <c r="B26" s="52"/>
      <c r="C26" s="51" t="s">
        <v>182</v>
      </c>
      <c r="D26" s="83"/>
      <c r="E26" s="83"/>
      <c r="F26" s="83"/>
    </row>
    <row r="27" spans="1:7" x14ac:dyDescent="0.2">
      <c r="A27" s="52"/>
      <c r="B27" s="52"/>
      <c r="C27" s="53"/>
      <c r="D27" s="54" t="s">
        <v>183</v>
      </c>
      <c r="E27" s="55"/>
      <c r="F27" s="83"/>
    </row>
    <row r="28" spans="1:7" ht="15.75" x14ac:dyDescent="0.2">
      <c r="A28" s="52"/>
      <c r="B28" s="52"/>
      <c r="C28" s="53"/>
      <c r="D28" s="56" t="s">
        <v>184</v>
      </c>
      <c r="E28" s="54"/>
      <c r="F28" s="82"/>
    </row>
    <row r="29" spans="1:7" ht="15.75" x14ac:dyDescent="0.2">
      <c r="A29" s="136"/>
      <c r="B29" s="136"/>
      <c r="C29" s="57"/>
      <c r="D29" s="58"/>
      <c r="E29" s="59"/>
      <c r="F29" s="59"/>
      <c r="G29" s="58"/>
    </row>
    <row r="30" spans="1:7" ht="15.75" x14ac:dyDescent="0.2">
      <c r="A30" s="60"/>
      <c r="B30" s="60"/>
      <c r="C30" s="60"/>
      <c r="D30" s="58"/>
      <c r="E30" s="59"/>
      <c r="F30" s="61"/>
      <c r="G30" s="58"/>
    </row>
    <row r="31" spans="1:7" x14ac:dyDescent="0.2">
      <c r="A31" s="58"/>
      <c r="B31" s="58"/>
      <c r="C31" s="58"/>
      <c r="D31" s="58"/>
      <c r="E31" s="58"/>
      <c r="F31" s="58"/>
    </row>
    <row r="32" spans="1:7" x14ac:dyDescent="0.2">
      <c r="A32" s="60"/>
    </row>
  </sheetData>
  <mergeCells count="30">
    <mergeCell ref="A29:B29"/>
    <mergeCell ref="A19:A20"/>
    <mergeCell ref="B19:B20"/>
    <mergeCell ref="C19:C20"/>
    <mergeCell ref="A21:A22"/>
    <mergeCell ref="B21:B22"/>
    <mergeCell ref="C21:C22"/>
    <mergeCell ref="A15:A16"/>
    <mergeCell ref="B15:B16"/>
    <mergeCell ref="C15:C16"/>
    <mergeCell ref="A17:A18"/>
    <mergeCell ref="B17:B18"/>
    <mergeCell ref="C17:C18"/>
    <mergeCell ref="A11:A12"/>
    <mergeCell ref="B11:B12"/>
    <mergeCell ref="C11:C12"/>
    <mergeCell ref="A13:A14"/>
    <mergeCell ref="B13:B14"/>
    <mergeCell ref="C13:C14"/>
    <mergeCell ref="A7:A8"/>
    <mergeCell ref="B7:B8"/>
    <mergeCell ref="C7:C8"/>
    <mergeCell ref="A9:A10"/>
    <mergeCell ref="B9:B10"/>
    <mergeCell ref="C9:C10"/>
    <mergeCell ref="C1:C2"/>
    <mergeCell ref="A3:D3"/>
    <mergeCell ref="A5:A6"/>
    <mergeCell ref="B5:B6"/>
    <mergeCell ref="C5:C6"/>
  </mergeCells>
  <pageMargins left="0.51181102362204722" right="0.51181102362204722" top="0.98425196850393704" bottom="0.98425196850393704" header="0.51181102362204722" footer="0.51181102362204722"/>
  <pageSetup paperSize="9" scale="97" orientation="landscape" r:id="rId1"/>
  <headerFooter>
    <oddHeader xml:space="preserve">&amp;L &amp;C
</oddHeader>
    <oddFooter>&amp;L &amp;C&amp;F-&amp;A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Orçamento</vt:lpstr>
      <vt:lpstr>Cronograma</vt:lpstr>
      <vt:lpstr>Curva ABC</vt:lpstr>
      <vt:lpstr>CPU</vt:lpstr>
      <vt:lpstr>Planilha vazia</vt:lpstr>
      <vt:lpstr>Cronograma vazio</vt:lpstr>
      <vt:lpstr>CPU!Area_de_impressao</vt:lpstr>
      <vt:lpstr>Cronograma!Area_de_impressao</vt:lpstr>
      <vt:lpstr>'Cronograma vazio'!Area_de_impressao</vt:lpstr>
      <vt:lpstr>Orçamento!Area_de_impressao</vt:lpstr>
      <vt:lpstr>'Planilha vazia'!Area_de_impressao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Alexandre dos Reis Pacheco Neto</cp:lastModifiedBy>
  <cp:revision>0</cp:revision>
  <cp:lastPrinted>2023-10-06T16:49:36Z</cp:lastPrinted>
  <dcterms:created xsi:type="dcterms:W3CDTF">2023-10-06T14:11:51Z</dcterms:created>
  <dcterms:modified xsi:type="dcterms:W3CDTF">2023-10-06T16:54:27Z</dcterms:modified>
</cp:coreProperties>
</file>