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showInkAnnotation="0" codeName="EstaPasta_de_trabalho" defaultThemeVersion="124226"/>
  <bookViews>
    <workbookView xWindow="5010" yWindow="4170" windowWidth="13740" windowHeight="4110" tabRatio="881"/>
  </bookViews>
  <sheets>
    <sheet name="Planilha Orçamentária" sheetId="73" r:id="rId1"/>
    <sheet name="Cronograma" sheetId="74" r:id="rId2"/>
  </sheets>
  <definedNames>
    <definedName name="_xlnm.Print_Area" localSheetId="1">Cronograma!$A$1:$H$28</definedName>
    <definedName name="_xlnm.Database">#REF!</definedName>
    <definedName name="composicoes">#REF!</definedName>
    <definedName name="Insumos">#REF!</definedName>
    <definedName name="_xlnm.Print_Titles" localSheetId="0">'Planilha Orçamentária'!$10:$12</definedName>
  </definedNames>
  <calcPr calcId="125725"/>
</workbook>
</file>

<file path=xl/calcChain.xml><?xml version="1.0" encoding="utf-8"?>
<calcChain xmlns="http://schemas.openxmlformats.org/spreadsheetml/2006/main">
  <c r="J113" i="73"/>
  <c r="J111"/>
  <c r="G15"/>
  <c r="H23" i="74" l="1"/>
  <c r="H21"/>
  <c r="H19"/>
  <c r="H17"/>
  <c r="H15"/>
  <c r="H13"/>
  <c r="H57" i="73"/>
  <c r="H58"/>
  <c r="H59"/>
  <c r="H60"/>
  <c r="H61"/>
  <c r="H62"/>
  <c r="H63"/>
  <c r="H65"/>
  <c r="H66"/>
  <c r="H67"/>
  <c r="H68"/>
  <c r="H69"/>
  <c r="H70"/>
  <c r="H71"/>
  <c r="H73"/>
  <c r="H75"/>
  <c r="H77"/>
  <c r="H78"/>
  <c r="H79"/>
  <c r="H80"/>
  <c r="H81"/>
  <c r="H82"/>
  <c r="H83"/>
  <c r="H85"/>
  <c r="H87"/>
  <c r="H89"/>
  <c r="H90"/>
  <c r="H91"/>
  <c r="H92"/>
  <c r="H96"/>
  <c r="H97"/>
  <c r="H99"/>
  <c r="H101"/>
  <c r="H103"/>
  <c r="I41"/>
  <c r="I43"/>
  <c r="I45"/>
  <c r="I46"/>
  <c r="I48"/>
  <c r="I49"/>
  <c r="I51"/>
  <c r="H41"/>
  <c r="H43"/>
  <c r="H45"/>
  <c r="H46"/>
  <c r="H48"/>
  <c r="H49"/>
  <c r="H51"/>
  <c r="I28"/>
  <c r="I29"/>
  <c r="I30"/>
  <c r="I31"/>
  <c r="H28"/>
  <c r="H29"/>
  <c r="H30"/>
  <c r="H31"/>
  <c r="I16"/>
  <c r="I17"/>
  <c r="I18"/>
  <c r="I19"/>
  <c r="I20"/>
  <c r="I21"/>
  <c r="I22"/>
  <c r="I23"/>
  <c r="H16"/>
  <c r="H17"/>
  <c r="H18"/>
  <c r="H19"/>
  <c r="H20"/>
  <c r="H21"/>
  <c r="H22"/>
  <c r="H23"/>
  <c r="G108"/>
  <c r="G103"/>
  <c r="G101"/>
  <c r="G99"/>
  <c r="G98"/>
  <c r="G97"/>
  <c r="G96"/>
  <c r="G95"/>
  <c r="G94"/>
  <c r="G93"/>
  <c r="G92"/>
  <c r="G91"/>
  <c r="G89"/>
  <c r="G87"/>
  <c r="G85"/>
  <c r="G84"/>
  <c r="G83"/>
  <c r="G82"/>
  <c r="G81"/>
  <c r="G80"/>
  <c r="G79"/>
  <c r="G78"/>
  <c r="G77"/>
  <c r="G76"/>
  <c r="G75"/>
  <c r="G73"/>
  <c r="G72"/>
  <c r="G71"/>
  <c r="G70"/>
  <c r="G69"/>
  <c r="G68"/>
  <c r="G65"/>
  <c r="J65" s="1"/>
  <c r="G64"/>
  <c r="G63"/>
  <c r="J63" s="1"/>
  <c r="G61"/>
  <c r="J61" s="1"/>
  <c r="G60"/>
  <c r="J60" s="1"/>
  <c r="G59"/>
  <c r="J59" s="1"/>
  <c r="G57"/>
  <c r="J57" s="1"/>
  <c r="G56"/>
  <c r="J56" s="1"/>
  <c r="G51"/>
  <c r="J51" s="1"/>
  <c r="G49"/>
  <c r="G48"/>
  <c r="J48" s="1"/>
  <c r="G46"/>
  <c r="G45"/>
  <c r="J45" s="1"/>
  <c r="G43"/>
  <c r="J43" s="1"/>
  <c r="G42"/>
  <c r="G41"/>
  <c r="G40"/>
  <c r="G35"/>
  <c r="J35" s="1"/>
  <c r="J36" s="1"/>
  <c r="E18" i="74" s="1"/>
  <c r="G31" i="73"/>
  <c r="G30"/>
  <c r="G29"/>
  <c r="J29" s="1"/>
  <c r="G28"/>
  <c r="G27"/>
  <c r="G16"/>
  <c r="J16" s="1"/>
  <c r="G17"/>
  <c r="J17" s="1"/>
  <c r="G18"/>
  <c r="G19"/>
  <c r="G20"/>
  <c r="G21"/>
  <c r="G22"/>
  <c r="G23"/>
  <c r="J15"/>
  <c r="I108"/>
  <c r="H95"/>
  <c r="H94"/>
  <c r="H93"/>
  <c r="I91"/>
  <c r="I89"/>
  <c r="I87"/>
  <c r="H84"/>
  <c r="H72"/>
  <c r="I65"/>
  <c r="H64"/>
  <c r="I63"/>
  <c r="I61"/>
  <c r="I60"/>
  <c r="I59"/>
  <c r="I57"/>
  <c r="I56"/>
  <c r="H56"/>
  <c r="I42"/>
  <c r="J41"/>
  <c r="I40"/>
  <c r="I35"/>
  <c r="H35"/>
  <c r="J28"/>
  <c r="I15"/>
  <c r="H15"/>
  <c r="C18" i="74" l="1"/>
  <c r="D18"/>
  <c r="H18" s="1"/>
  <c r="G18"/>
  <c r="F18"/>
  <c r="H42" i="73"/>
  <c r="H108"/>
  <c r="J64"/>
  <c r="J40"/>
  <c r="J42"/>
  <c r="J49"/>
  <c r="I64"/>
  <c r="J46"/>
  <c r="H76"/>
  <c r="J89"/>
  <c r="J108"/>
  <c r="J109" s="1"/>
  <c r="H40"/>
  <c r="D24" i="74" l="1"/>
  <c r="C24"/>
  <c r="E24"/>
  <c r="F24"/>
  <c r="G24"/>
  <c r="I98" i="73"/>
  <c r="H98"/>
  <c r="J52"/>
  <c r="E20" i="74" s="1"/>
  <c r="F20" l="1"/>
  <c r="G20"/>
  <c r="D20"/>
  <c r="C20"/>
  <c r="H24"/>
  <c r="H20" l="1"/>
  <c r="J78" i="73" l="1"/>
  <c r="I77"/>
  <c r="I78"/>
  <c r="J77"/>
  <c r="J82"/>
  <c r="I82"/>
  <c r="J70"/>
  <c r="I81" l="1"/>
  <c r="I70"/>
  <c r="J81"/>
  <c r="J30" l="1"/>
  <c r="J31" l="1"/>
  <c r="J85" l="1"/>
  <c r="J98"/>
  <c r="J91"/>
  <c r="J87"/>
  <c r="J84"/>
  <c r="I84" l="1"/>
  <c r="J69"/>
  <c r="I68"/>
  <c r="I85"/>
  <c r="J68"/>
  <c r="I69"/>
  <c r="I27"/>
  <c r="I96" l="1"/>
  <c r="I95"/>
  <c r="I93" l="1"/>
  <c r="J95"/>
  <c r="I94"/>
  <c r="J93"/>
  <c r="J94"/>
  <c r="J72" l="1"/>
  <c r="J71" l="1"/>
  <c r="J73"/>
  <c r="I80"/>
  <c r="I73" l="1"/>
  <c r="J80"/>
  <c r="I71"/>
  <c r="I72"/>
  <c r="J20" l="1"/>
  <c r="J18"/>
  <c r="J23"/>
  <c r="I99" l="1"/>
  <c r="I103"/>
  <c r="J19"/>
  <c r="J22" l="1"/>
  <c r="J99"/>
  <c r="I101"/>
  <c r="J103"/>
  <c r="J101"/>
  <c r="J76" l="1"/>
  <c r="I76" l="1"/>
  <c r="I75"/>
  <c r="I79" l="1"/>
  <c r="J79" l="1"/>
  <c r="J96" l="1"/>
  <c r="J75"/>
  <c r="I92" l="1"/>
  <c r="I97"/>
  <c r="J27"/>
  <c r="J32" s="1"/>
  <c r="J92"/>
  <c r="J97"/>
  <c r="J83"/>
  <c r="G16" i="74" l="1"/>
  <c r="C16"/>
  <c r="D16"/>
  <c r="E16"/>
  <c r="F16"/>
  <c r="J104" i="73"/>
  <c r="J21"/>
  <c r="J24" s="1"/>
  <c r="I83"/>
  <c r="H16" i="74" l="1"/>
  <c r="E14"/>
  <c r="F14"/>
  <c r="C14"/>
  <c r="G14"/>
  <c r="D14"/>
  <c r="D22"/>
  <c r="C22"/>
  <c r="F22"/>
  <c r="E22"/>
  <c r="G22"/>
  <c r="H27" i="73"/>
  <c r="F25" i="74" l="1"/>
  <c r="G25"/>
  <c r="E25"/>
  <c r="C25"/>
  <c r="C27" s="1"/>
  <c r="D25"/>
  <c r="H14"/>
  <c r="H22"/>
  <c r="D27" l="1"/>
  <c r="E27" s="1"/>
  <c r="F27" s="1"/>
  <c r="G27" s="1"/>
  <c r="E26" s="1"/>
  <c r="G26" l="1"/>
  <c r="F26"/>
  <c r="D26"/>
  <c r="C26"/>
  <c r="C28" s="1"/>
  <c r="D28" l="1"/>
  <c r="E28" s="1"/>
  <c r="F28" s="1"/>
  <c r="G28" s="1"/>
</calcChain>
</file>

<file path=xl/sharedStrings.xml><?xml version="1.0" encoding="utf-8"?>
<sst xmlns="http://schemas.openxmlformats.org/spreadsheetml/2006/main" count="282" uniqueCount="207">
  <si>
    <t>m</t>
  </si>
  <si>
    <t>1.1</t>
  </si>
  <si>
    <t>2.1</t>
  </si>
  <si>
    <t>2.2</t>
  </si>
  <si>
    <t>2.3</t>
  </si>
  <si>
    <t>ITEM</t>
  </si>
  <si>
    <t>DESCRIÇÃO DOS SERVIÇOS</t>
  </si>
  <si>
    <t>Quant.</t>
  </si>
  <si>
    <t>Unid.</t>
  </si>
  <si>
    <t>Preço unit. (R$)</t>
  </si>
  <si>
    <t>Preço Total (R$)</t>
  </si>
  <si>
    <t>Serviços preliminares</t>
  </si>
  <si>
    <t>Placa de obra em chapa de aço galvanizado - inclusive pintura - E=1,30mm (Chapa 18)</t>
  </si>
  <si>
    <t>Sub-Total 01</t>
  </si>
  <si>
    <t>Sub-Total 02</t>
  </si>
  <si>
    <t>3.1</t>
  </si>
  <si>
    <t>m²</t>
  </si>
  <si>
    <t>m³</t>
  </si>
  <si>
    <t>Sub-Total 03</t>
  </si>
  <si>
    <t>4.1</t>
  </si>
  <si>
    <t>Sub-Total 04</t>
  </si>
  <si>
    <t>São Carlos, 22 de Dezembro de 2015</t>
  </si>
  <si>
    <t>________________________________________________</t>
  </si>
  <si>
    <t>Eng.º  Marcos Antônio Moretti</t>
  </si>
  <si>
    <t>Crea SP: 060072848-9</t>
  </si>
  <si>
    <t>4.4</t>
  </si>
  <si>
    <t>unid.</t>
  </si>
  <si>
    <t>Diversos</t>
  </si>
  <si>
    <t>Limpeza Final de Obra</t>
  </si>
  <si>
    <t>5.1</t>
  </si>
  <si>
    <t>Sub-Total 05</t>
  </si>
  <si>
    <t>Administração Central</t>
  </si>
  <si>
    <t>Instalação de Canteiro de Obras</t>
  </si>
  <si>
    <t>mês</t>
  </si>
  <si>
    <t>Instalação/ligação provisória eletrica baixa tensão p/ canteiro de obra</t>
  </si>
  <si>
    <t>1.2</t>
  </si>
  <si>
    <t>1.3</t>
  </si>
  <si>
    <t>4.1.1</t>
  </si>
  <si>
    <t>4.1.2</t>
  </si>
  <si>
    <t>Tubulação</t>
  </si>
  <si>
    <t>4.4.1</t>
  </si>
  <si>
    <t>Reaterro</t>
  </si>
  <si>
    <t>Poços de Visita</t>
  </si>
  <si>
    <t>5.1.1</t>
  </si>
  <si>
    <t>5.1.2</t>
  </si>
  <si>
    <t>Material</t>
  </si>
  <si>
    <t>5.2</t>
  </si>
  <si>
    <t>5.3</t>
  </si>
  <si>
    <t>5.2.1</t>
  </si>
  <si>
    <t>5.2.2</t>
  </si>
  <si>
    <t>5.2.3</t>
  </si>
  <si>
    <t>5.3.1</t>
  </si>
  <si>
    <t>Sinalização de tráfego com cerquite</t>
  </si>
  <si>
    <t>Rebaixamento de Lençol Freático</t>
  </si>
  <si>
    <t>1.4</t>
  </si>
  <si>
    <t>2.4</t>
  </si>
  <si>
    <t>Escavação mecanizada de vala com profundidade até 1,5 m, com escavadeira hidráulica (0,8 m³/111 hp), largura de 1,5 m a 2,5 m, em solo de 1ª categoria, em locais com alto nível de interferência.</t>
  </si>
  <si>
    <t>Escavação mecanizada de vala com profundidade maior que 1,5 m até 3,0 m, com escavadeira hidráulica (0,8 m³/111 hp), largura de 1,5 m a 2,5 m, em solo de 1ª categoria, em locais com alto nível de interferência.</t>
  </si>
  <si>
    <t>Escavação mecanizada de vala com profundidade maior que 3,0 m até 4,5 m, com escavadeira hidráulica (0,8 m³/111 hp), largura de 1,5 m a 2,5 m, em solo de 1ª categoria, em locais com alto nível de interferência.</t>
  </si>
  <si>
    <t>Execução de rede de esgoto pelo método não destrutívo - Perfuração direcional - HDD</t>
  </si>
  <si>
    <t>4.2</t>
  </si>
  <si>
    <t>4.2.1</t>
  </si>
  <si>
    <t>4.2.2</t>
  </si>
  <si>
    <t>Cadastro de redes, inclusive desenhista</t>
  </si>
  <si>
    <t>Detecção e mapeamento de interferências</t>
  </si>
  <si>
    <t>Elaboração de plano de perfuração direcional</t>
  </si>
  <si>
    <t>4.1.3</t>
  </si>
  <si>
    <t>4.1.4</t>
  </si>
  <si>
    <t>4.3</t>
  </si>
  <si>
    <t>4.3.1</t>
  </si>
  <si>
    <t>4.3.2</t>
  </si>
  <si>
    <t>Execução de ramal de esgoto pelo método não destrutívo - Perfuração direcional - HDD</t>
  </si>
  <si>
    <t>Serviços técnicos - Cadastro e Mapeamento</t>
  </si>
  <si>
    <t>Cadastro de ramais prediais, inclusive desenhista</t>
  </si>
  <si>
    <t>Rebaixamento de lençol freático por conjunto de ponteiras até 4,00 m</t>
  </si>
  <si>
    <t>Rebaixamento de lençol freático por conjunto de ponteiras até 6,00 m</t>
  </si>
  <si>
    <t>Mobilização de equipe e equipamentos para rebaixamento de ponteiras filtrantes</t>
  </si>
  <si>
    <t>Remoção de Pavimentação asfáltica</t>
  </si>
  <si>
    <t>Demolição de pavimentação asfáltica com utilização de martelo perfurador, espessura até 15 cm, exclusive carga e transporte</t>
  </si>
  <si>
    <t>Remoção entulho inclusive a carga, transporte e descarga em bota fora a qualquer distância</t>
  </si>
  <si>
    <t>5.3.3</t>
  </si>
  <si>
    <t>5.3.2</t>
  </si>
  <si>
    <t>5.4</t>
  </si>
  <si>
    <t>5.4.1</t>
  </si>
  <si>
    <t>Poço de  visita em aduela de concreto armado</t>
  </si>
  <si>
    <t>5.4.1.1</t>
  </si>
  <si>
    <t>5.4.1.2</t>
  </si>
  <si>
    <t>5.4.2.</t>
  </si>
  <si>
    <t xml:space="preserve"> </t>
  </si>
  <si>
    <t>Poços de Visita em alvenaria estrutural</t>
  </si>
  <si>
    <t>5.4.2.1</t>
  </si>
  <si>
    <t>5.4.2.2</t>
  </si>
  <si>
    <t>Massa única, para recebimento de pintura, em argamassa traço 1:3 preparo manual,aplicada manualmente em faces internas de paredes, espessura de 20mm, com execução de taliscas.</t>
  </si>
  <si>
    <t>6.1</t>
  </si>
  <si>
    <t>Sub-Total 06</t>
  </si>
  <si>
    <t>1.5</t>
  </si>
  <si>
    <t>1.6</t>
  </si>
  <si>
    <t>2.5</t>
  </si>
  <si>
    <t>Preço M.O. Unit.</t>
  </si>
  <si>
    <t>(R$)</t>
  </si>
  <si>
    <t>Preço Mat. Unit.</t>
  </si>
  <si>
    <t>5.4.2.3</t>
  </si>
  <si>
    <t>Escada tipo marinheiro em tubo aço galvanizado</t>
  </si>
  <si>
    <t>5.4.1.3</t>
  </si>
  <si>
    <t>5.4.1.4</t>
  </si>
  <si>
    <t>5.4.1.5</t>
  </si>
  <si>
    <t>5.4.1.6</t>
  </si>
  <si>
    <t>5.4.2.4</t>
  </si>
  <si>
    <t>5.4.2.5</t>
  </si>
  <si>
    <t>5.4.2.6</t>
  </si>
  <si>
    <t>5.4.2.7</t>
  </si>
  <si>
    <t>5.5</t>
  </si>
  <si>
    <t>5.5.1</t>
  </si>
  <si>
    <t>Locação topográfica de adutoras, coletores tronco e interceptores - até DN 500 mm</t>
  </si>
  <si>
    <t>Escavação de Poços de Visita</t>
  </si>
  <si>
    <t>5.6</t>
  </si>
  <si>
    <t>Recomposição asfáltica</t>
  </si>
  <si>
    <t>5.6.1</t>
  </si>
  <si>
    <t xml:space="preserve">Regularização e compactação de subleito ate 20 cm de espessura </t>
  </si>
  <si>
    <t>m³xKm</t>
  </si>
  <si>
    <t>5.7</t>
  </si>
  <si>
    <t>5.7.1</t>
  </si>
  <si>
    <t>5.7.2</t>
  </si>
  <si>
    <t>5.7.3</t>
  </si>
  <si>
    <t>5.7.4</t>
  </si>
  <si>
    <t>5.7.5</t>
  </si>
  <si>
    <t>5.7.6</t>
  </si>
  <si>
    <t>Acréscimo para poço de visita retangular para esgoto, em alvenaria com blocos de concreto, dimensões internas = 1,5x1,5 m.</t>
  </si>
  <si>
    <t>Disposição final de material execendente</t>
  </si>
  <si>
    <t>5.8</t>
  </si>
  <si>
    <t>Recomposição de calçada</t>
  </si>
  <si>
    <t>5.8.1</t>
  </si>
  <si>
    <t>Execução de passeio (calçada) ou piso de concreto com concreto moldado in loco, feito em obra, acabamento convencional, espessura 6 cm, armado</t>
  </si>
  <si>
    <t>5.9</t>
  </si>
  <si>
    <t>Recomposição de Gramíneas</t>
  </si>
  <si>
    <t>5.9.1</t>
  </si>
  <si>
    <t>Plantio de grama em placas</t>
  </si>
  <si>
    <t>Execução de rede de esgoto DN 150 mm por método não destrutivo através do sistema de perfuração direcional, incluindo tubo e instalação de tubo de polietileno de alta densidade (PEAD) DE 150mm, classe de pressão PN-10, soldados através de termofusão e eletrofusão, inclusive peças e acessórios onde for necessário, mão de obra, máquinas e equipamentos para prestação do serviço</t>
  </si>
  <si>
    <t>Execução de rede de esgoto DN 250 mm por método não destrutivo através do sistema de perfuração direcional, incluindo tubo e instalação de tubo de polietileno de alta densidade (PEAD) DE 250mm, classe de pressão PN-10, soldados através de termofusão e eletrofusão, inclusive peças e acessórios onde for necessário, mão de obra, máquinas e equipamentos para prestação do serviço</t>
  </si>
  <si>
    <t>Administração Central da obra</t>
  </si>
  <si>
    <t>Preço M.O. Total</t>
  </si>
  <si>
    <t>Preço Mat. Total.</t>
  </si>
  <si>
    <t>Execução de ramal de esgoto DN 150 mm por método não destrutivo através do sistema de perfuração direcional, incluindo tubo e instalação de tubo de polietileno de alta densidade (PEAD) DE 150mm, classe de pressão PN-10, soldados através de termofusão e eletrofusão, inclusive peças e acessórios onde for necessário, mão de obra, máquinas e equipamentos para prestação do serviço</t>
  </si>
  <si>
    <t>TOTAL GERAL SEM BDI</t>
  </si>
  <si>
    <t>BDI (%)</t>
  </si>
  <si>
    <t>TOTAL GERAL COM BDI</t>
  </si>
  <si>
    <t>Locação de container tipo escritório com 1 vaso sanitário, 1 lavatório e 1 ponto para chuveiro - área mínima de 13,80 m²</t>
  </si>
  <si>
    <t xml:space="preserve">m </t>
  </si>
  <si>
    <t>Portão em tela arame galvanizado n.12 malha 2" e moldura em tubos de aco com duas folhas de abrir, incluso ferragens</t>
  </si>
  <si>
    <t>1.7</t>
  </si>
  <si>
    <t>1.8</t>
  </si>
  <si>
    <t>1.9</t>
  </si>
  <si>
    <t>Execução de refeitório em canteiro de obra em chapa de madeira compensada</t>
  </si>
  <si>
    <t xml:space="preserve">Locação de container tipo Sanitório c/2 vasos/1 lavat./ 1 mict./ 4 chuv. Largura=2,20m comprimento=6,20m altura=2,50m - Chapa de aço c/nervura incluso instalação eletrica </t>
  </si>
  <si>
    <t>Locação de container tipo Deposito - área mínima de 13,80 m²</t>
  </si>
  <si>
    <t>Ligação  de esgoto dn 100mm, até a caixa, composto por 10,0m tubo de pvc esgoto predial dn 100mm e caixa de alvenaria com tampa de concreto - fornecimento e instalação</t>
  </si>
  <si>
    <t>Instalação/ligação provisória de água p/ canteiro de obra</t>
  </si>
  <si>
    <t>Pintura Epoxi para a escada marinheiro</t>
  </si>
  <si>
    <t>5.4.2.8</t>
  </si>
  <si>
    <t>Pintura com verniz poliuretano, 2 demãos</t>
  </si>
  <si>
    <t>Execução e compactação de base e ou sub base com macadame seco - exclusive escavação, carga e transporte</t>
  </si>
  <si>
    <t>5.7.7</t>
  </si>
  <si>
    <t>Execução de imprimação com asfalto diluído CM-30.</t>
  </si>
  <si>
    <t>5.7.8</t>
  </si>
  <si>
    <t>Execução e compactação de base e ou sub base com brita graduada simples - exclusive carga e transporte.</t>
  </si>
  <si>
    <t>Construção de pavimento com aplicação de concreto betuminoso usinado a quente (CBUQ), binder, com espessura de 3,0 cm - exclusive transporte</t>
  </si>
  <si>
    <t>Execução de imprimação ligante com emulsão asfáltica RR-2C.</t>
  </si>
  <si>
    <t>5.7.9</t>
  </si>
  <si>
    <t>Alambrado em mourões de concreto, com tela de arame galvanizado (inclusive mureta em concreto)</t>
  </si>
  <si>
    <t>Impermeabilização de superfície com impermeabilizante semi-flexivel (mai), 3 demãos.</t>
  </si>
  <si>
    <t xml:space="preserve">Impermeabilização de superfície com emulsão asfáltica, 2 demãos </t>
  </si>
  <si>
    <t>5.4.2.9</t>
  </si>
  <si>
    <t>Transporte com caminhão basculante de 6 m³, em via urbana pavimentada, dmt até 30 km</t>
  </si>
  <si>
    <t>Construção de pavimento com aplicação de concreto betuminoso usinado a quente (cbuq), com espessura de 3,0 cm, exclusive transporte</t>
  </si>
  <si>
    <t>Sinalização de trânsito - noturna</t>
  </si>
  <si>
    <t xml:space="preserve">Sinalização de tráfego </t>
  </si>
  <si>
    <r>
      <t>Substituição de rede de esgoto cerâmica 150 mm, por MND -método não destrutivo, através do mesmo caminhamento</t>
    </r>
    <r>
      <rPr>
        <sz val="10"/>
        <rFont val="Arial"/>
        <family val="2"/>
      </rPr>
      <t>, incluindo tubo e instalação de tubo de polietileno de alta densidade PEAD DN 150 mm, classe de pressão PN-10 inclusive peças e acessórios onde for necessário, mão de obra, máquinas e equipamentos para prestação do serviço.</t>
    </r>
  </si>
  <si>
    <r>
      <t>Substituição de rede de esgoto cimento amianto 300 mm, por MND -método não destrutivo, através do mesmo caminhamento</t>
    </r>
    <r>
      <rPr>
        <sz val="10"/>
        <rFont val="Arial"/>
        <family val="2"/>
      </rPr>
      <t>, incluindo tuboe  instalação de tubo de polietileno de alta densidade PEAD DN 315 mm, classe de pressão PN-10 inclusive peças e acessórios onde for necessário, mão de obra, máquinas e equipamentos para prestação do serviço</t>
    </r>
  </si>
  <si>
    <t>Substituição de rede pelo método não destrutivo - Mesmo caminhamento</t>
  </si>
  <si>
    <t>Concretagem de radier, piso ou laje sobre solo, fck 25 mpa incluindo lançamento, adensamento e acabamento. (Preenchimento da Meia Cana)</t>
  </si>
  <si>
    <t>Poço de visita circular para esgoto, em concreto pré-moldado, diâmetro interno = 1,0 m, profundidade de 1,50 a 2,00 m, conforme projeto, incluindo laje de fundo, lastro de concreto magro e tampão.</t>
  </si>
  <si>
    <t>Poço de visita circular para esgoto, em concreto pré-moldado, diâmetro interno = 1,0 m, profundidade até 1,50,  conforme projeto, incluindo laje de fundo, lastro de concreto magro e tampão.</t>
  </si>
  <si>
    <t>Base para poço de visita retangular para esgoto, em alvenaria com blocos de concreto, dimensões internas = 1,5x1,5 m, profundidade = 1,45 m, conforme projeto, incluindo laje de fundo e lastro de concreto magro e tampão.</t>
  </si>
  <si>
    <t>5.4.2.10</t>
  </si>
  <si>
    <t>Pintura acrílica em piso cimentado, três demãos (Ciclo-Faixa e Sinalização de Trânsito)</t>
  </si>
  <si>
    <t>Estaca broca de concreto, diâmetro de 25 cm, profundidade de até 3 m, escavação manual com trado concha, não armada. (Estaca)</t>
  </si>
  <si>
    <t>kg</t>
  </si>
  <si>
    <t>Montagem de armadura longitudinal/transversal de estacas de seção circular, diâmetro = 8,0 mm. (70 kg/m³ concreto)</t>
  </si>
  <si>
    <t>5.4.2.11</t>
  </si>
  <si>
    <t>Reaterro manual de valas com compactação mecanizada. (inclusive PVs a serem suprimidos)</t>
  </si>
  <si>
    <t>Local: Campus Barão Geraldo - UNICAMP</t>
  </si>
  <si>
    <t>PLANILHA ORÇAMENTÁRIA - SINTÉTICO GLOBAL</t>
  </si>
  <si>
    <t>PRAZO DA OBRA: 150 dias</t>
  </si>
  <si>
    <t>OBRA: Recuperação de Tronco Coletor de Esgoto IB e RU até Interligação ao Emissário SANASA</t>
  </si>
  <si>
    <t>CRONOGRAMA FISICO - FINANCEIRO</t>
  </si>
  <si>
    <t>PERIODO - DIAS</t>
  </si>
  <si>
    <t>ETAPA</t>
  </si>
  <si>
    <t>1.0</t>
  </si>
  <si>
    <t>2.0</t>
  </si>
  <si>
    <t>3.0</t>
  </si>
  <si>
    <t>4.0</t>
  </si>
  <si>
    <t>5.0</t>
  </si>
  <si>
    <t>6.0</t>
  </si>
  <si>
    <t>Total Mensal R$ c/ BDI</t>
  </si>
  <si>
    <t>% Mensal</t>
  </si>
  <si>
    <t>Total Acumulado R$ c/ BDI</t>
  </si>
  <si>
    <t>% Acumulado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</si>
</sst>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_(&quot;R$&quot;* #,##0.00_);_(&quot;R$&quot;* \(#,##0.00\);_(&quot;R$&quot;* &quot;-&quot;??_);_(@_)"/>
    <numFmt numFmtId="165" formatCode="&quot;R$ &quot;#,##0.00"/>
    <numFmt numFmtId="166" formatCode="&quot;R$&quot;\ #,##0.00"/>
    <numFmt numFmtId="167" formatCode="_(* #,##0.00_);_(* \(#,##0.00\);_(* &quot;-&quot;??_);_(@_)"/>
  </numFmts>
  <fonts count="1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  <font>
      <sz val="10"/>
      <name val="Swis721 Lt BT"/>
      <family val="2"/>
    </font>
    <font>
      <sz val="9"/>
      <name val="Swis721 Lt BT"/>
      <family val="2"/>
    </font>
    <font>
      <b/>
      <sz val="9"/>
      <name val="Swis721 Lt BT"/>
      <family val="2"/>
    </font>
    <font>
      <sz val="8"/>
      <name val="Swis721 Lt BT"/>
      <family val="2"/>
    </font>
    <font>
      <b/>
      <sz val="10"/>
      <name val="Swis721 Lt BT"/>
      <family val="2"/>
    </font>
  </fonts>
  <fills count="4">
    <fill>
      <patternFill patternType="none"/>
    </fill>
    <fill>
      <patternFill patternType="gray125"/>
    </fill>
    <fill>
      <patternFill patternType="solid">
        <fgColor rgb="FFB3C5DE"/>
        <bgColor indexed="64"/>
      </patternFill>
    </fill>
    <fill>
      <patternFill patternType="solid">
        <fgColor theme="4" tint="0.59999389629810485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" fillId="0" borderId="0"/>
    <xf numFmtId="0" fontId="1" fillId="0" borderId="0"/>
    <xf numFmtId="167" fontId="12" fillId="0" borderId="0" applyFont="0" applyFill="0" applyBorder="0" applyAlignment="0" applyProtection="0"/>
  </cellStyleXfs>
  <cellXfs count="207">
    <xf numFmtId="0" fontId="0" fillId="0" borderId="0" xfId="0"/>
    <xf numFmtId="0" fontId="2" fillId="0" borderId="0" xfId="4" applyAlignment="1">
      <alignment vertical="center"/>
    </xf>
    <xf numFmtId="0" fontId="2" fillId="0" borderId="0" xfId="4" applyBorder="1" applyAlignment="1">
      <alignment vertical="center"/>
    </xf>
    <xf numFmtId="0" fontId="2" fillId="0" borderId="0" xfId="4" applyFill="1" applyAlignment="1">
      <alignment vertical="center"/>
    </xf>
    <xf numFmtId="0" fontId="2" fillId="0" borderId="0" xfId="4" applyAlignment="1">
      <alignment vertical="center" wrapText="1"/>
    </xf>
    <xf numFmtId="43" fontId="3" fillId="0" borderId="0" xfId="4" applyNumberFormat="1" applyFont="1" applyBorder="1" applyAlignment="1">
      <alignment vertical="center"/>
    </xf>
    <xf numFmtId="43" fontId="3" fillId="0" borderId="0" xfId="4" applyNumberFormat="1" applyFont="1" applyBorder="1" applyAlignment="1">
      <alignment horizontal="center" vertical="center"/>
    </xf>
    <xf numFmtId="0" fontId="2" fillId="0" borderId="13" xfId="4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4" xfId="4" applyBorder="1" applyAlignment="1">
      <alignment horizontal="center" vertical="center"/>
    </xf>
    <xf numFmtId="0" fontId="2" fillId="0" borderId="15" xfId="4" applyBorder="1" applyAlignment="1">
      <alignment vertical="center"/>
    </xf>
    <xf numFmtId="0" fontId="2" fillId="0" borderId="15" xfId="4" applyBorder="1" applyAlignment="1">
      <alignment horizontal="center" vertical="center"/>
    </xf>
    <xf numFmtId="0" fontId="2" fillId="0" borderId="16" xfId="4" applyBorder="1" applyAlignment="1">
      <alignment vertical="center"/>
    </xf>
    <xf numFmtId="0" fontId="2" fillId="0" borderId="0" xfId="4" applyAlignment="1">
      <alignment horizontal="center" vertical="center"/>
    </xf>
    <xf numFmtId="0" fontId="2" fillId="0" borderId="12" xfId="4" applyBorder="1" applyAlignment="1">
      <alignment horizontal="center" vertical="center"/>
    </xf>
    <xf numFmtId="0" fontId="2" fillId="0" borderId="0" xfId="4" applyBorder="1" applyAlignment="1">
      <alignment horizontal="center" vertical="center"/>
    </xf>
    <xf numFmtId="0" fontId="8" fillId="0" borderId="1" xfId="9" applyFont="1" applyBorder="1" applyAlignment="1" applyProtection="1">
      <alignment horizontal="center"/>
    </xf>
    <xf numFmtId="0" fontId="8" fillId="0" borderId="1" xfId="9" applyFont="1" applyBorder="1" applyAlignment="1" applyProtection="1">
      <alignment horizontal="center" wrapText="1"/>
    </xf>
    <xf numFmtId="0" fontId="3" fillId="0" borderId="0" xfId="8" applyFont="1" applyFill="1" applyBorder="1" applyAlignment="1"/>
    <xf numFmtId="0" fontId="12" fillId="0" borderId="0" xfId="8"/>
    <xf numFmtId="0" fontId="3" fillId="0" borderId="1" xfId="8" applyFont="1" applyFill="1" applyBorder="1" applyProtection="1"/>
    <xf numFmtId="0" fontId="3" fillId="0" borderId="0" xfId="8" applyFont="1" applyFill="1" applyBorder="1" applyAlignment="1" applyProtection="1">
      <alignment horizontal="left"/>
    </xf>
    <xf numFmtId="0" fontId="12" fillId="0" borderId="2" xfId="8" applyFont="1" applyFill="1" applyBorder="1" applyProtection="1"/>
    <xf numFmtId="0" fontId="12" fillId="0" borderId="0" xfId="8" applyFont="1" applyFill="1" applyBorder="1"/>
    <xf numFmtId="0" fontId="3" fillId="0" borderId="0" xfId="8" applyFont="1" applyFill="1" applyBorder="1" applyAlignment="1" applyProtection="1">
      <alignment horizontal="left" wrapText="1"/>
    </xf>
    <xf numFmtId="0" fontId="12" fillId="0" borderId="0" xfId="8" applyBorder="1" applyProtection="1"/>
    <xf numFmtId="167" fontId="3" fillId="0" borderId="0" xfId="10" applyFont="1" applyFill="1" applyBorder="1" applyAlignment="1" applyProtection="1">
      <alignment horizontal="right"/>
    </xf>
    <xf numFmtId="0" fontId="12" fillId="0" borderId="1" xfId="8" applyBorder="1" applyProtection="1"/>
    <xf numFmtId="0" fontId="12" fillId="0" borderId="2" xfId="8" applyBorder="1" applyProtection="1"/>
    <xf numFmtId="4" fontId="15" fillId="0" borderId="0" xfId="8" applyNumberFormat="1" applyFont="1" applyBorder="1" applyAlignment="1">
      <alignment horizontal="right"/>
    </xf>
    <xf numFmtId="9" fontId="13" fillId="0" borderId="21" xfId="8" applyNumberFormat="1" applyFont="1" applyFill="1" applyBorder="1" applyAlignment="1" applyProtection="1">
      <alignment horizontal="center"/>
      <protection locked="0"/>
    </xf>
    <xf numFmtId="10" fontId="13" fillId="0" borderId="48" xfId="8" applyNumberFormat="1" applyFont="1" applyBorder="1" applyAlignment="1" applyProtection="1">
      <alignment horizontal="center"/>
    </xf>
    <xf numFmtId="4" fontId="12" fillId="0" borderId="0" xfId="8" applyNumberFormat="1" applyBorder="1"/>
    <xf numFmtId="10" fontId="12" fillId="0" borderId="0" xfId="8" applyNumberFormat="1" applyBorder="1"/>
    <xf numFmtId="0" fontId="12" fillId="0" borderId="0" xfId="8" applyBorder="1"/>
    <xf numFmtId="4" fontId="13" fillId="0" borderId="41" xfId="8" applyNumberFormat="1" applyFont="1" applyFill="1" applyBorder="1" applyAlignment="1" applyProtection="1">
      <alignment horizontal="center"/>
    </xf>
    <xf numFmtId="4" fontId="13" fillId="0" borderId="8" xfId="8" applyNumberFormat="1" applyFont="1" applyBorder="1" applyAlignment="1" applyProtection="1">
      <alignment horizontal="center"/>
    </xf>
    <xf numFmtId="4" fontId="12" fillId="0" borderId="0" xfId="8" applyNumberFormat="1" applyBorder="1" applyAlignment="1">
      <alignment horizontal="right"/>
    </xf>
    <xf numFmtId="4" fontId="9" fillId="0" borderId="0" xfId="8" applyNumberFormat="1" applyFont="1" applyBorder="1" applyAlignment="1">
      <alignment horizontal="right"/>
    </xf>
    <xf numFmtId="0" fontId="16" fillId="0" borderId="0" xfId="8" applyFont="1" applyFill="1" applyBorder="1"/>
    <xf numFmtId="4" fontId="12" fillId="0" borderId="0" xfId="8" applyNumberFormat="1" applyFill="1" applyBorder="1"/>
    <xf numFmtId="0" fontId="12" fillId="0" borderId="0" xfId="8" applyFill="1"/>
    <xf numFmtId="0" fontId="12" fillId="0" borderId="0" xfId="8" applyFill="1" applyBorder="1"/>
    <xf numFmtId="4" fontId="12" fillId="0" borderId="0" xfId="8" applyNumberFormat="1" applyFill="1"/>
    <xf numFmtId="10" fontId="12" fillId="0" borderId="0" xfId="8" applyNumberFormat="1"/>
    <xf numFmtId="4" fontId="12" fillId="0" borderId="0" xfId="8" applyNumberFormat="1"/>
    <xf numFmtId="0" fontId="14" fillId="3" borderId="35" xfId="8" applyFont="1" applyFill="1" applyBorder="1" applyAlignment="1" applyProtection="1">
      <alignment horizontal="center"/>
    </xf>
    <xf numFmtId="0" fontId="14" fillId="3" borderId="7" xfId="8" applyFont="1" applyFill="1" applyBorder="1" applyAlignment="1" applyProtection="1">
      <alignment horizontal="center"/>
    </xf>
    <xf numFmtId="0" fontId="14" fillId="3" borderId="9" xfId="8" applyFont="1" applyFill="1" applyBorder="1" applyAlignment="1" applyProtection="1">
      <alignment horizontal="center"/>
    </xf>
    <xf numFmtId="0" fontId="14" fillId="3" borderId="8" xfId="8" applyFont="1" applyFill="1" applyBorder="1" applyAlignment="1" applyProtection="1">
      <alignment horizontal="center"/>
    </xf>
    <xf numFmtId="0" fontId="14" fillId="3" borderId="37" xfId="8" applyFont="1" applyFill="1" applyBorder="1" applyAlignment="1" applyProtection="1">
      <alignment horizontal="justify"/>
    </xf>
    <xf numFmtId="4" fontId="14" fillId="3" borderId="22" xfId="8" applyNumberFormat="1" applyFont="1" applyFill="1" applyBorder="1" applyAlignment="1" applyProtection="1">
      <alignment horizontal="center"/>
    </xf>
    <xf numFmtId="4" fontId="14" fillId="3" borderId="35" xfId="8" applyNumberFormat="1" applyFont="1" applyFill="1" applyBorder="1" applyAlignment="1" applyProtection="1">
      <alignment horizontal="center"/>
    </xf>
    <xf numFmtId="0" fontId="14" fillId="3" borderId="21" xfId="8" applyFont="1" applyFill="1" applyBorder="1" applyAlignment="1" applyProtection="1">
      <alignment horizontal="justify"/>
    </xf>
    <xf numFmtId="10" fontId="14" fillId="3" borderId="20" xfId="8" applyNumberFormat="1" applyFont="1" applyFill="1" applyBorder="1" applyAlignment="1" applyProtection="1">
      <alignment horizontal="center"/>
    </xf>
    <xf numFmtId="0" fontId="13" fillId="3" borderId="48" xfId="8" applyFont="1" applyFill="1" applyBorder="1" applyAlignment="1" applyProtection="1">
      <alignment horizontal="center"/>
    </xf>
    <xf numFmtId="0" fontId="14" fillId="3" borderId="21" xfId="8" applyFont="1" applyFill="1" applyBorder="1" applyProtection="1"/>
    <xf numFmtId="4" fontId="14" fillId="3" borderId="20" xfId="8" applyNumberFormat="1" applyFont="1" applyFill="1" applyBorder="1" applyAlignment="1" applyProtection="1">
      <alignment horizontal="center"/>
    </xf>
    <xf numFmtId="4" fontId="14" fillId="3" borderId="48" xfId="8" applyNumberFormat="1" applyFont="1" applyFill="1" applyBorder="1" applyAlignment="1" applyProtection="1">
      <alignment horizontal="center"/>
    </xf>
    <xf numFmtId="0" fontId="14" fillId="3" borderId="49" xfId="8" applyFont="1" applyFill="1" applyBorder="1" applyProtection="1"/>
    <xf numFmtId="10" fontId="14" fillId="3" borderId="24" xfId="8" applyNumberFormat="1" applyFont="1" applyFill="1" applyBorder="1" applyAlignment="1" applyProtection="1">
      <alignment horizontal="center"/>
    </xf>
    <xf numFmtId="10" fontId="14" fillId="3" borderId="36" xfId="8" applyNumberFormat="1" applyFont="1" applyFill="1" applyBorder="1" applyAlignment="1" applyProtection="1">
      <alignment horizontal="center"/>
    </xf>
    <xf numFmtId="0" fontId="14" fillId="3" borderId="25" xfId="8" applyFont="1" applyFill="1" applyBorder="1" applyAlignment="1" applyProtection="1">
      <alignment horizontal="left"/>
    </xf>
    <xf numFmtId="0" fontId="14" fillId="3" borderId="47" xfId="8" applyFont="1" applyFill="1" applyBorder="1" applyAlignment="1" applyProtection="1">
      <alignment horizontal="left"/>
    </xf>
    <xf numFmtId="0" fontId="14" fillId="3" borderId="34" xfId="8" applyFont="1" applyFill="1" applyBorder="1" applyAlignment="1" applyProtection="1">
      <alignment horizontal="left"/>
    </xf>
    <xf numFmtId="0" fontId="4" fillId="0" borderId="3" xfId="4" applyFont="1" applyBorder="1" applyAlignment="1" applyProtection="1">
      <alignment horizontal="center" vertical="center"/>
    </xf>
    <xf numFmtId="0" fontId="2" fillId="0" borderId="4" xfId="4" applyBorder="1" applyAlignment="1" applyProtection="1">
      <alignment vertical="center"/>
    </xf>
    <xf numFmtId="0" fontId="2" fillId="0" borderId="4" xfId="4" applyBorder="1" applyAlignment="1" applyProtection="1">
      <alignment horizontal="center" vertical="center"/>
    </xf>
    <xf numFmtId="0" fontId="2" fillId="0" borderId="5" xfId="4" applyBorder="1" applyAlignment="1" applyProtection="1">
      <alignment vertical="center"/>
    </xf>
    <xf numFmtId="0" fontId="5" fillId="2" borderId="22" xfId="4" applyFont="1" applyFill="1" applyBorder="1" applyAlignment="1" applyProtection="1">
      <alignment horizontal="center" vertical="center" wrapText="1"/>
    </xf>
    <xf numFmtId="0" fontId="5" fillId="2" borderId="24" xfId="4" applyFont="1" applyFill="1" applyBorder="1" applyAlignment="1" applyProtection="1">
      <alignment horizontal="center" vertical="center" wrapText="1"/>
    </xf>
    <xf numFmtId="0" fontId="3" fillId="0" borderId="11" xfId="5" applyFont="1" applyFill="1" applyBorder="1" applyAlignment="1" applyProtection="1">
      <alignment horizontal="center" vertical="center"/>
    </xf>
    <xf numFmtId="0" fontId="3" fillId="0" borderId="9" xfId="5" applyFont="1" applyFill="1" applyBorder="1" applyAlignment="1" applyProtection="1">
      <alignment vertical="center"/>
    </xf>
    <xf numFmtId="4" fontId="2" fillId="0" borderId="9" xfId="4" applyNumberFormat="1" applyFill="1" applyBorder="1" applyAlignment="1" applyProtection="1">
      <alignment horizontal="center" vertical="center"/>
    </xf>
    <xf numFmtId="0" fontId="2" fillId="0" borderId="9" xfId="4" applyFill="1" applyBorder="1" applyAlignment="1" applyProtection="1">
      <alignment horizontal="center" vertical="center"/>
    </xf>
    <xf numFmtId="49" fontId="2" fillId="0" borderId="9" xfId="4" applyNumberFormat="1" applyFill="1" applyBorder="1" applyAlignment="1" applyProtection="1">
      <alignment horizontal="center" vertical="center"/>
    </xf>
    <xf numFmtId="165" fontId="2" fillId="0" borderId="9" xfId="4" applyNumberFormat="1" applyFill="1" applyBorder="1" applyAlignment="1" applyProtection="1">
      <alignment horizontal="center" vertical="center"/>
    </xf>
    <xf numFmtId="166" fontId="2" fillId="0" borderId="9" xfId="4" applyNumberFormat="1" applyFill="1" applyBorder="1" applyAlignment="1" applyProtection="1">
      <alignment horizontal="center" vertical="center"/>
    </xf>
    <xf numFmtId="165" fontId="3" fillId="0" borderId="8" xfId="4" applyNumberFormat="1" applyFont="1" applyFill="1" applyBorder="1" applyAlignment="1" applyProtection="1">
      <alignment horizontal="center" vertical="center"/>
    </xf>
    <xf numFmtId="0" fontId="2" fillId="0" borderId="11" xfId="5" applyFill="1" applyBorder="1" applyAlignment="1" applyProtection="1">
      <alignment horizontal="center" vertical="center"/>
    </xf>
    <xf numFmtId="0" fontId="2" fillId="0" borderId="7" xfId="5" applyFont="1" applyFill="1" applyBorder="1" applyAlignment="1" applyProtection="1">
      <alignment horizontal="justify" vertical="center" wrapText="1"/>
    </xf>
    <xf numFmtId="4" fontId="2" fillId="0" borderId="9" xfId="5" applyNumberForma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165" fontId="2" fillId="0" borderId="9" xfId="1" applyNumberFormat="1" applyFont="1" applyFill="1" applyBorder="1" applyAlignment="1" applyProtection="1">
      <alignment horizontal="distributed" vertical="center"/>
    </xf>
    <xf numFmtId="166" fontId="2" fillId="0" borderId="9" xfId="4" applyNumberFormat="1" applyFont="1" applyFill="1" applyBorder="1" applyAlignment="1" applyProtection="1">
      <alignment horizontal="distributed" vertical="center"/>
    </xf>
    <xf numFmtId="165" fontId="2" fillId="0" borderId="10" xfId="1" applyNumberFormat="1" applyFont="1" applyFill="1" applyBorder="1" applyAlignment="1" applyProtection="1">
      <alignment horizontal="distributed" vertical="center"/>
    </xf>
    <xf numFmtId="0" fontId="1" fillId="0" borderId="7" xfId="5" applyFont="1" applyFill="1" applyBorder="1" applyAlignment="1" applyProtection="1">
      <alignment horizontal="justify" vertical="center" wrapText="1"/>
    </xf>
    <xf numFmtId="4" fontId="2" fillId="0" borderId="9" xfId="5" applyNumberFormat="1" applyFont="1" applyFill="1" applyBorder="1" applyAlignment="1" applyProtection="1">
      <alignment horizontal="center" vertical="center"/>
    </xf>
    <xf numFmtId="0" fontId="2" fillId="0" borderId="7" xfId="5" applyFont="1" applyFill="1" applyBorder="1" applyAlignment="1" applyProtection="1">
      <alignment horizontal="justify" vertical="center"/>
    </xf>
    <xf numFmtId="0" fontId="1" fillId="0" borderId="7" xfId="5" applyFont="1" applyFill="1" applyBorder="1" applyAlignment="1" applyProtection="1">
      <alignment horizontal="justify" vertical="center"/>
    </xf>
    <xf numFmtId="0" fontId="2" fillId="0" borderId="11" xfId="4" applyFill="1" applyBorder="1" applyAlignment="1" applyProtection="1">
      <alignment horizontal="center" vertical="center"/>
    </xf>
    <xf numFmtId="0" fontId="3" fillId="0" borderId="9" xfId="4" applyFont="1" applyBorder="1" applyAlignment="1" applyProtection="1">
      <alignment horizontal="right" vertical="center"/>
    </xf>
    <xf numFmtId="0" fontId="10" fillId="0" borderId="9" xfId="0" applyFont="1" applyFill="1" applyBorder="1" applyAlignment="1" applyProtection="1">
      <alignment horizontal="center" vertical="center"/>
    </xf>
    <xf numFmtId="49" fontId="2" fillId="0" borderId="9" xfId="4" applyNumberFormat="1" applyFont="1" applyFill="1" applyBorder="1" applyAlignment="1" applyProtection="1">
      <alignment horizontal="center" vertical="center"/>
    </xf>
    <xf numFmtId="10" fontId="2" fillId="0" borderId="9" xfId="4" applyNumberFormat="1" applyFont="1" applyFill="1" applyBorder="1" applyAlignment="1" applyProtection="1">
      <alignment horizontal="center" vertical="center"/>
    </xf>
    <xf numFmtId="165" fontId="3" fillId="0" borderId="10" xfId="1" applyNumberFormat="1" applyFont="1" applyBorder="1" applyAlignment="1" applyProtection="1">
      <alignment horizontal="distributed" vertical="center"/>
    </xf>
    <xf numFmtId="0" fontId="3" fillId="0" borderId="6" xfId="4" applyFont="1" applyBorder="1" applyAlignment="1" applyProtection="1">
      <alignment horizontal="center" vertical="center"/>
    </xf>
    <xf numFmtId="0" fontId="3" fillId="0" borderId="7" xfId="4" applyFont="1" applyBorder="1" applyAlignment="1" applyProtection="1">
      <alignment vertical="center"/>
    </xf>
    <xf numFmtId="0" fontId="2" fillId="0" borderId="7" xfId="4" applyBorder="1" applyAlignment="1" applyProtection="1">
      <alignment vertical="center"/>
    </xf>
    <xf numFmtId="0" fontId="2" fillId="0" borderId="7" xfId="4" applyBorder="1" applyAlignment="1" applyProtection="1">
      <alignment horizontal="center" vertical="center"/>
    </xf>
    <xf numFmtId="4" fontId="2" fillId="0" borderId="7" xfId="4" applyNumberFormat="1" applyBorder="1" applyAlignment="1" applyProtection="1">
      <alignment vertical="center"/>
    </xf>
    <xf numFmtId="49" fontId="2" fillId="0" borderId="7" xfId="4" applyNumberFormat="1" applyBorder="1" applyAlignment="1" applyProtection="1">
      <alignment horizontal="center" vertical="center"/>
    </xf>
    <xf numFmtId="4" fontId="3" fillId="0" borderId="8" xfId="4" applyNumberFormat="1" applyFont="1" applyBorder="1" applyAlignment="1" applyProtection="1">
      <alignment vertical="center"/>
    </xf>
    <xf numFmtId="0" fontId="2" fillId="0" borderId="6" xfId="4" applyFont="1" applyFill="1" applyBorder="1" applyAlignment="1" applyProtection="1">
      <alignment horizontal="center" vertical="center"/>
    </xf>
    <xf numFmtId="0" fontId="2" fillId="0" borderId="9" xfId="4" applyFont="1" applyFill="1" applyBorder="1" applyAlignment="1" applyProtection="1">
      <alignment vertical="center" wrapText="1"/>
    </xf>
    <xf numFmtId="4" fontId="2" fillId="0" borderId="9" xfId="4" applyNumberFormat="1" applyFont="1" applyFill="1" applyBorder="1" applyAlignment="1" applyProtection="1">
      <alignment horizontal="center" vertical="center"/>
    </xf>
    <xf numFmtId="0" fontId="2" fillId="0" borderId="9" xfId="4" applyFont="1" applyFill="1" applyBorder="1" applyAlignment="1" applyProtection="1">
      <alignment horizontal="center" vertical="center"/>
    </xf>
    <xf numFmtId="0" fontId="2" fillId="0" borderId="11" xfId="4" applyBorder="1" applyAlignment="1" applyProtection="1">
      <alignment horizontal="center" vertical="center"/>
    </xf>
    <xf numFmtId="0" fontId="2" fillId="0" borderId="9" xfId="5" applyFill="1" applyBorder="1" applyAlignment="1" applyProtection="1">
      <alignment vertical="center" wrapText="1"/>
    </xf>
    <xf numFmtId="0" fontId="1" fillId="0" borderId="9" xfId="4" applyFont="1" applyBorder="1" applyAlignment="1" applyProtection="1">
      <alignment horizontal="center" vertical="center"/>
    </xf>
    <xf numFmtId="0" fontId="2" fillId="0" borderId="11" xfId="4" applyFont="1" applyFill="1" applyBorder="1" applyAlignment="1" applyProtection="1">
      <alignment horizontal="center" vertical="center"/>
    </xf>
    <xf numFmtId="0" fontId="1" fillId="0" borderId="11" xfId="4" applyFont="1" applyFill="1" applyBorder="1" applyAlignment="1" applyProtection="1">
      <alignment horizontal="center" vertical="center"/>
    </xf>
    <xf numFmtId="0" fontId="1" fillId="0" borderId="9" xfId="5" applyFont="1" applyFill="1" applyBorder="1" applyAlignment="1" applyProtection="1">
      <alignment vertical="center" wrapText="1"/>
    </xf>
    <xf numFmtId="0" fontId="1" fillId="0" borderId="9" xfId="4" applyFont="1" applyFill="1" applyBorder="1" applyAlignment="1" applyProtection="1">
      <alignment horizontal="center" vertical="center"/>
    </xf>
    <xf numFmtId="0" fontId="2" fillId="0" borderId="9" xfId="5" applyFill="1" applyBorder="1" applyAlignment="1" applyProtection="1">
      <alignment vertical="center"/>
    </xf>
    <xf numFmtId="0" fontId="3" fillId="0" borderId="11" xfId="4" applyFont="1" applyFill="1" applyBorder="1" applyAlignment="1" applyProtection="1">
      <alignment horizontal="center" vertical="center"/>
    </xf>
    <xf numFmtId="0" fontId="3" fillId="0" borderId="7" xfId="5" applyFont="1" applyFill="1" applyBorder="1" applyAlignment="1" applyProtection="1">
      <alignment horizontal="justify" vertical="center" wrapText="1"/>
    </xf>
    <xf numFmtId="165" fontId="2" fillId="0" borderId="10" xfId="4" applyNumberFormat="1" applyFill="1" applyBorder="1" applyAlignment="1" applyProtection="1">
      <alignment horizontal="center" vertical="center"/>
    </xf>
    <xf numFmtId="0" fontId="3" fillId="0" borderId="7" xfId="5" applyFont="1" applyFill="1" applyBorder="1" applyAlignment="1" applyProtection="1">
      <alignment vertical="center"/>
    </xf>
    <xf numFmtId="0" fontId="3" fillId="0" borderId="7" xfId="5" applyFont="1" applyFill="1" applyBorder="1" applyAlignment="1" applyProtection="1">
      <alignment vertical="center" wrapText="1"/>
    </xf>
    <xf numFmtId="0" fontId="2" fillId="0" borderId="9" xfId="5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4" fontId="1" fillId="0" borderId="9" xfId="5" applyNumberFormat="1" applyFont="1" applyFill="1" applyBorder="1" applyAlignment="1" applyProtection="1">
      <alignment horizontal="center" vertical="center"/>
    </xf>
    <xf numFmtId="0" fontId="3" fillId="0" borderId="9" xfId="4" applyFont="1" applyFill="1" applyBorder="1" applyAlignment="1" applyProtection="1">
      <alignment horizontal="left" vertical="center"/>
    </xf>
    <xf numFmtId="0" fontId="3" fillId="0" borderId="9" xfId="4" applyFont="1" applyFill="1" applyBorder="1" applyAlignment="1" applyProtection="1">
      <alignment horizontal="right" vertical="center"/>
    </xf>
    <xf numFmtId="0" fontId="2" fillId="0" borderId="9" xfId="4" applyFill="1" applyBorder="1" applyAlignment="1" applyProtection="1">
      <alignment vertical="center"/>
    </xf>
    <xf numFmtId="9" fontId="2" fillId="0" borderId="9" xfId="4" applyNumberFormat="1" applyFont="1" applyFill="1" applyBorder="1" applyAlignment="1" applyProtection="1">
      <alignment horizontal="center" vertical="center"/>
    </xf>
    <xf numFmtId="165" fontId="3" fillId="0" borderId="10" xfId="1" applyNumberFormat="1" applyFont="1" applyFill="1" applyBorder="1" applyAlignment="1" applyProtection="1">
      <alignment horizontal="distributed" vertical="center"/>
    </xf>
    <xf numFmtId="165" fontId="11" fillId="0" borderId="42" xfId="1" applyNumberFormat="1" applyFont="1" applyBorder="1" applyAlignment="1" applyProtection="1">
      <alignment horizontal="right" vertical="center"/>
    </xf>
    <xf numFmtId="165" fontId="4" fillId="0" borderId="43" xfId="1" applyNumberFormat="1" applyFont="1" applyBorder="1" applyAlignment="1" applyProtection="1">
      <alignment horizontal="right" vertical="center"/>
    </xf>
    <xf numFmtId="165" fontId="2" fillId="0" borderId="9" xfId="1" applyNumberFormat="1" applyFont="1" applyFill="1" applyBorder="1" applyAlignment="1" applyProtection="1">
      <alignment horizontal="distributed" vertical="center"/>
      <protection locked="0"/>
    </xf>
    <xf numFmtId="165" fontId="1" fillId="0" borderId="9" xfId="1" applyNumberFormat="1" applyFont="1" applyFill="1" applyBorder="1" applyAlignment="1" applyProtection="1">
      <alignment horizontal="distributed" vertical="center"/>
      <protection locked="0"/>
    </xf>
    <xf numFmtId="9" fontId="11" fillId="0" borderId="10" xfId="6" applyFont="1" applyBorder="1" applyAlignment="1" applyProtection="1">
      <alignment horizontal="right" vertical="center"/>
      <protection locked="0"/>
    </xf>
    <xf numFmtId="0" fontId="2" fillId="2" borderId="38" xfId="4" applyFill="1" applyBorder="1" applyAlignment="1" applyProtection="1">
      <alignment horizontal="center" vertical="center"/>
    </xf>
    <xf numFmtId="0" fontId="2" fillId="2" borderId="39" xfId="4" applyFill="1" applyBorder="1" applyAlignment="1" applyProtection="1">
      <alignment horizontal="center" vertical="center"/>
    </xf>
    <xf numFmtId="0" fontId="2" fillId="2" borderId="40" xfId="4" applyFill="1" applyBorder="1" applyAlignment="1" applyProtection="1">
      <alignment horizontal="center" vertical="center"/>
    </xf>
    <xf numFmtId="0" fontId="2" fillId="2" borderId="30" xfId="4" applyFill="1" applyBorder="1" applyAlignment="1" applyProtection="1">
      <alignment horizontal="center" vertical="center"/>
    </xf>
    <xf numFmtId="0" fontId="2" fillId="2" borderId="19" xfId="4" applyFill="1" applyBorder="1" applyAlignment="1" applyProtection="1">
      <alignment horizontal="center" vertical="center"/>
    </xf>
    <xf numFmtId="0" fontId="2" fillId="2" borderId="31" xfId="4" applyFill="1" applyBorder="1" applyAlignment="1" applyProtection="1">
      <alignment horizontal="center" vertical="center"/>
    </xf>
    <xf numFmtId="0" fontId="3" fillId="2" borderId="25" xfId="4" applyFont="1" applyFill="1" applyBorder="1" applyAlignment="1" applyProtection="1">
      <alignment horizontal="center" vertical="center"/>
    </xf>
    <xf numFmtId="0" fontId="3" fillId="2" borderId="34" xfId="4" applyFont="1" applyFill="1" applyBorder="1" applyAlignment="1" applyProtection="1">
      <alignment horizontal="center" vertical="center"/>
    </xf>
    <xf numFmtId="0" fontId="3" fillId="2" borderId="22" xfId="4" applyFont="1" applyFill="1" applyBorder="1" applyAlignment="1" applyProtection="1">
      <alignment horizontal="center" vertical="center"/>
    </xf>
    <xf numFmtId="0" fontId="3" fillId="2" borderId="24" xfId="4" applyFont="1" applyFill="1" applyBorder="1" applyAlignment="1" applyProtection="1">
      <alignment horizontal="center" vertical="center"/>
    </xf>
    <xf numFmtId="0" fontId="3" fillId="2" borderId="22" xfId="4" applyFont="1" applyFill="1" applyBorder="1" applyAlignment="1" applyProtection="1">
      <alignment horizontal="center" vertical="center" wrapText="1"/>
    </xf>
    <xf numFmtId="0" fontId="3" fillId="2" borderId="24" xfId="4" applyFont="1" applyFill="1" applyBorder="1" applyAlignment="1" applyProtection="1">
      <alignment horizontal="center" vertical="center" wrapText="1"/>
    </xf>
    <xf numFmtId="0" fontId="3" fillId="2" borderId="35" xfId="4" applyFont="1" applyFill="1" applyBorder="1" applyAlignment="1" applyProtection="1">
      <alignment horizontal="center" vertical="center" wrapText="1"/>
    </xf>
    <xf numFmtId="0" fontId="3" fillId="2" borderId="36" xfId="4" applyFont="1" applyFill="1" applyBorder="1" applyAlignment="1" applyProtection="1">
      <alignment horizontal="center" vertical="center" wrapText="1"/>
    </xf>
    <xf numFmtId="0" fontId="3" fillId="0" borderId="12" xfId="4" applyFont="1" applyBorder="1" applyAlignment="1">
      <alignment horizontal="center" vertical="center"/>
    </xf>
    <xf numFmtId="0" fontId="3" fillId="0" borderId="0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2" fillId="2" borderId="27" xfId="4" applyFill="1" applyBorder="1" applyAlignment="1" applyProtection="1">
      <alignment horizontal="center" vertical="center"/>
    </xf>
    <xf numFmtId="0" fontId="2" fillId="2" borderId="28" xfId="4" applyFill="1" applyBorder="1" applyAlignment="1" applyProtection="1">
      <alignment horizontal="center" vertical="center"/>
    </xf>
    <xf numFmtId="0" fontId="2" fillId="2" borderId="29" xfId="4" applyFill="1" applyBorder="1" applyAlignment="1" applyProtection="1">
      <alignment horizontal="center" vertical="center"/>
    </xf>
    <xf numFmtId="0" fontId="11" fillId="0" borderId="45" xfId="4" applyFont="1" applyBorder="1" applyAlignment="1" applyProtection="1">
      <alignment horizontal="right" vertical="center"/>
    </xf>
    <xf numFmtId="0" fontId="11" fillId="0" borderId="44" xfId="4" applyFont="1" applyBorder="1" applyAlignment="1" applyProtection="1">
      <alignment horizontal="right" vertical="center"/>
    </xf>
    <xf numFmtId="0" fontId="11" fillId="0" borderId="11" xfId="4" applyFont="1" applyBorder="1" applyAlignment="1" applyProtection="1">
      <alignment horizontal="right" vertical="center"/>
    </xf>
    <xf numFmtId="0" fontId="11" fillId="0" borderId="9" xfId="4" applyFont="1" applyBorder="1" applyAlignment="1" applyProtection="1">
      <alignment horizontal="right" vertical="center"/>
    </xf>
    <xf numFmtId="0" fontId="4" fillId="0" borderId="26" xfId="4" applyFont="1" applyBorder="1" applyAlignment="1" applyProtection="1">
      <alignment horizontal="right" vertical="center"/>
    </xf>
    <xf numFmtId="0" fontId="4" fillId="0" borderId="23" xfId="4" applyFont="1" applyBorder="1" applyAlignment="1" applyProtection="1">
      <alignment horizontal="right" vertical="center"/>
    </xf>
    <xf numFmtId="0" fontId="2" fillId="0" borderId="12" xfId="4" applyBorder="1" applyAlignment="1">
      <alignment horizontal="center" vertical="center"/>
    </xf>
    <xf numFmtId="0" fontId="2" fillId="0" borderId="0" xfId="4" applyBorder="1" applyAlignment="1">
      <alignment horizontal="center" vertical="center"/>
    </xf>
    <xf numFmtId="0" fontId="2" fillId="0" borderId="13" xfId="4" applyBorder="1" applyAlignment="1">
      <alignment horizontal="center" vertical="center"/>
    </xf>
    <xf numFmtId="0" fontId="2" fillId="0" borderId="12" xfId="4" applyFont="1" applyBorder="1" applyAlignment="1">
      <alignment horizontal="center" vertical="center"/>
    </xf>
    <xf numFmtId="0" fontId="2" fillId="0" borderId="0" xfId="4" applyFont="1" applyBorder="1" applyAlignment="1">
      <alignment horizontal="center" vertical="center"/>
    </xf>
    <xf numFmtId="0" fontId="2" fillId="0" borderId="13" xfId="4" applyFont="1" applyBorder="1" applyAlignment="1">
      <alignment horizontal="center" vertical="center"/>
    </xf>
    <xf numFmtId="0" fontId="3" fillId="0" borderId="0" xfId="8" applyFont="1" applyFill="1" applyBorder="1" applyAlignment="1" applyProtection="1">
      <alignment horizontal="left" vertical="center" wrapText="1"/>
    </xf>
    <xf numFmtId="0" fontId="3" fillId="0" borderId="2" xfId="8" applyFont="1" applyFill="1" applyBorder="1" applyAlignment="1" applyProtection="1">
      <alignment horizontal="left" vertical="center" wrapText="1"/>
    </xf>
    <xf numFmtId="0" fontId="3" fillId="0" borderId="0" xfId="8" applyFont="1" applyFill="1" applyBorder="1" applyAlignment="1" applyProtection="1">
      <alignment horizontal="left" vertical="center"/>
    </xf>
    <xf numFmtId="0" fontId="3" fillId="0" borderId="2" xfId="8" applyFont="1" applyFill="1" applyBorder="1" applyAlignment="1" applyProtection="1">
      <alignment horizontal="left" vertical="center"/>
    </xf>
    <xf numFmtId="0" fontId="4" fillId="0" borderId="1" xfId="8" applyFont="1" applyFill="1" applyBorder="1" applyAlignment="1" applyProtection="1">
      <alignment horizontal="center"/>
    </xf>
    <xf numFmtId="0" fontId="3" fillId="0" borderId="0" xfId="8" applyFont="1" applyFill="1" applyBorder="1" applyAlignment="1" applyProtection="1">
      <alignment horizontal="center"/>
    </xf>
    <xf numFmtId="0" fontId="3" fillId="0" borderId="2" xfId="8" applyFont="1" applyFill="1" applyBorder="1" applyAlignment="1" applyProtection="1">
      <alignment horizontal="center"/>
    </xf>
    <xf numFmtId="0" fontId="4" fillId="0" borderId="46" xfId="8" applyFont="1" applyFill="1" applyBorder="1" applyAlignment="1" applyProtection="1">
      <alignment horizontal="center" wrapText="1"/>
    </xf>
    <xf numFmtId="0" fontId="4" fillId="0" borderId="32" xfId="8" applyFont="1" applyFill="1" applyBorder="1" applyAlignment="1" applyProtection="1">
      <alignment horizontal="center" wrapText="1"/>
    </xf>
    <xf numFmtId="0" fontId="4" fillId="0" borderId="33" xfId="8" applyFont="1" applyFill="1" applyBorder="1" applyAlignment="1" applyProtection="1">
      <alignment horizontal="center" wrapText="1"/>
    </xf>
    <xf numFmtId="0" fontId="6" fillId="0" borderId="1" xfId="8" applyFont="1" applyFill="1" applyBorder="1" applyAlignment="1" applyProtection="1">
      <alignment horizontal="center"/>
      <protection locked="0"/>
    </xf>
    <xf numFmtId="0" fontId="6" fillId="0" borderId="0" xfId="8" applyFont="1" applyFill="1" applyBorder="1" applyAlignment="1" applyProtection="1">
      <alignment horizontal="center"/>
      <protection locked="0"/>
    </xf>
    <xf numFmtId="0" fontId="6" fillId="0" borderId="2" xfId="8" applyFont="1" applyFill="1" applyBorder="1" applyAlignment="1" applyProtection="1">
      <alignment horizontal="center"/>
      <protection locked="0"/>
    </xf>
    <xf numFmtId="0" fontId="3" fillId="0" borderId="1" xfId="8" applyFont="1" applyFill="1" applyBorder="1" applyAlignment="1" applyProtection="1">
      <alignment horizontal="center"/>
      <protection locked="0"/>
    </xf>
    <xf numFmtId="0" fontId="3" fillId="0" borderId="0" xfId="8" applyFont="1" applyFill="1" applyBorder="1" applyAlignment="1" applyProtection="1">
      <alignment horizontal="center"/>
      <protection locked="0"/>
    </xf>
    <xf numFmtId="0" fontId="3" fillId="0" borderId="2" xfId="8" applyFont="1" applyFill="1" applyBorder="1" applyAlignment="1" applyProtection="1">
      <alignment horizontal="center"/>
      <protection locked="0"/>
    </xf>
    <xf numFmtId="0" fontId="1" fillId="0" borderId="1" xfId="9" applyFont="1" applyBorder="1" applyAlignment="1" applyProtection="1">
      <alignment horizontal="center"/>
    </xf>
    <xf numFmtId="0" fontId="1" fillId="0" borderId="0" xfId="9" applyFont="1" applyBorder="1" applyAlignment="1" applyProtection="1">
      <alignment horizontal="center"/>
    </xf>
    <xf numFmtId="0" fontId="1" fillId="0" borderId="2" xfId="9" applyFont="1" applyBorder="1" applyAlignment="1" applyProtection="1">
      <alignment horizontal="center"/>
    </xf>
    <xf numFmtId="0" fontId="14" fillId="3" borderId="25" xfId="8" applyFont="1" applyFill="1" applyBorder="1" applyAlignment="1" applyProtection="1">
      <alignment horizontal="center" vertical="center"/>
    </xf>
    <xf numFmtId="0" fontId="14" fillId="3" borderId="6" xfId="8" applyFont="1" applyFill="1" applyBorder="1" applyAlignment="1" applyProtection="1">
      <alignment horizontal="center" vertical="center"/>
    </xf>
    <xf numFmtId="0" fontId="14" fillId="3" borderId="22" xfId="8" applyFont="1" applyFill="1" applyBorder="1" applyAlignment="1" applyProtection="1">
      <alignment horizontal="center" vertical="center"/>
    </xf>
    <xf numFmtId="0" fontId="14" fillId="3" borderId="7" xfId="8" applyFont="1" applyFill="1" applyBorder="1" applyAlignment="1" applyProtection="1">
      <alignment horizontal="center" vertical="center"/>
    </xf>
    <xf numFmtId="0" fontId="14" fillId="3" borderId="17" xfId="8" applyFont="1" applyFill="1" applyBorder="1" applyAlignment="1" applyProtection="1">
      <alignment horizontal="center"/>
    </xf>
    <xf numFmtId="0" fontId="14" fillId="3" borderId="19" xfId="8" applyFont="1" applyFill="1" applyBorder="1" applyAlignment="1" applyProtection="1">
      <alignment horizontal="center"/>
    </xf>
    <xf numFmtId="0" fontId="14" fillId="3" borderId="18" xfId="8" applyFont="1" applyFill="1" applyBorder="1" applyAlignment="1" applyProtection="1">
      <alignment horizontal="center"/>
    </xf>
    <xf numFmtId="0" fontId="6" fillId="0" borderId="46" xfId="8" applyFont="1" applyFill="1" applyBorder="1" applyAlignment="1" applyProtection="1">
      <alignment horizontal="center"/>
      <protection locked="0"/>
    </xf>
    <xf numFmtId="0" fontId="6" fillId="0" borderId="32" xfId="8" applyFont="1" applyFill="1" applyBorder="1" applyAlignment="1" applyProtection="1">
      <alignment horizontal="center"/>
      <protection locked="0"/>
    </xf>
    <xf numFmtId="0" fontId="6" fillId="0" borderId="33" xfId="8" applyFont="1" applyFill="1" applyBorder="1" applyAlignment="1" applyProtection="1">
      <alignment horizontal="center"/>
      <protection locked="0"/>
    </xf>
    <xf numFmtId="0" fontId="3" fillId="0" borderId="0" xfId="8" applyFont="1" applyFill="1" applyBorder="1" applyAlignment="1" applyProtection="1">
      <alignment horizontal="left" wrapText="1"/>
    </xf>
    <xf numFmtId="0" fontId="3" fillId="0" borderId="2" xfId="8" applyFont="1" applyFill="1" applyBorder="1" applyAlignment="1" applyProtection="1">
      <alignment horizontal="left" wrapText="1"/>
    </xf>
    <xf numFmtId="0" fontId="4" fillId="0" borderId="1" xfId="8" applyFont="1" applyBorder="1" applyAlignment="1" applyProtection="1">
      <alignment horizontal="center"/>
    </xf>
    <xf numFmtId="0" fontId="4" fillId="0" borderId="0" xfId="8" applyFont="1" applyBorder="1" applyAlignment="1" applyProtection="1">
      <alignment horizontal="center"/>
    </xf>
    <xf numFmtId="0" fontId="4" fillId="0" borderId="2" xfId="8" applyFont="1" applyBorder="1" applyAlignment="1" applyProtection="1">
      <alignment horizontal="center"/>
    </xf>
    <xf numFmtId="0" fontId="13" fillId="0" borderId="47" xfId="8" applyFont="1" applyFill="1" applyBorder="1" applyAlignment="1" applyProtection="1">
      <alignment horizontal="center" vertical="center"/>
    </xf>
    <xf numFmtId="0" fontId="13" fillId="0" borderId="6" xfId="8" applyFont="1" applyFill="1" applyBorder="1" applyAlignment="1" applyProtection="1">
      <alignment horizontal="center" vertical="center"/>
    </xf>
    <xf numFmtId="0" fontId="13" fillId="0" borderId="20" xfId="8" applyFont="1" applyFill="1" applyBorder="1" applyAlignment="1" applyProtection="1">
      <alignment horizontal="left" vertical="center"/>
    </xf>
    <xf numFmtId="0" fontId="13" fillId="0" borderId="7" xfId="8" applyFont="1" applyFill="1" applyBorder="1" applyAlignment="1" applyProtection="1">
      <alignment horizontal="left" vertical="center"/>
    </xf>
    <xf numFmtId="0" fontId="13" fillId="0" borderId="22" xfId="8" applyFont="1" applyFill="1" applyBorder="1" applyAlignment="1" applyProtection="1">
      <alignment horizontal="left" vertical="center" wrapText="1"/>
    </xf>
    <xf numFmtId="0" fontId="13" fillId="0" borderId="7" xfId="8" applyFont="1" applyFill="1" applyBorder="1" applyAlignment="1" applyProtection="1">
      <alignment horizontal="left" vertical="center" wrapText="1"/>
    </xf>
    <xf numFmtId="0" fontId="13" fillId="0" borderId="20" xfId="8" applyFont="1" applyFill="1" applyBorder="1" applyAlignment="1" applyProtection="1">
      <alignment horizontal="left" vertical="center" wrapText="1"/>
    </xf>
    <xf numFmtId="0" fontId="13" fillId="0" borderId="22" xfId="8" applyFont="1" applyFill="1" applyBorder="1" applyAlignment="1" applyProtection="1">
      <alignment horizontal="left" vertical="center"/>
    </xf>
  </cellXfs>
  <cellStyles count="11">
    <cellStyle name="Moeda" xfId="1" builtinId="4"/>
    <cellStyle name="Normal" xfId="0" builtinId="0"/>
    <cellStyle name="Normal 2 2" xfId="9"/>
    <cellStyle name="Normal 2 2 2" xfId="2"/>
    <cellStyle name="Normal 28" xfId="3"/>
    <cellStyle name="Normal 3" xfId="8"/>
    <cellStyle name="Normal_Orcamento estimativo Construção Centro Cultural Fase Conclus" xfId="4"/>
    <cellStyle name="Normal_Orcamento estimativo Construção Centro Cultural Fase Conclus 2" xfId="5"/>
    <cellStyle name="Porcentagem" xfId="6" builtinId="5"/>
    <cellStyle name="Porcentagem 2" xfId="7"/>
    <cellStyle name="Separador de milhares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1"/>
  <sheetViews>
    <sheetView tabSelected="1" zoomScaleNormal="100" zoomScaleSheetLayoutView="100" workbookViewId="0">
      <pane ySplit="13" topLeftCell="A14" activePane="bottomLeft" state="frozen"/>
      <selection pane="bottomLeft" activeCell="B14" sqref="B14"/>
    </sheetView>
  </sheetViews>
  <sheetFormatPr defaultRowHeight="12.75"/>
  <cols>
    <col min="1" max="1" width="8.140625" style="13" bestFit="1" customWidth="1"/>
    <col min="2" max="2" width="55.28515625" style="1" customWidth="1"/>
    <col min="3" max="3" width="9.140625" style="1" bestFit="1" customWidth="1"/>
    <col min="4" max="4" width="5.7109375" style="13" bestFit="1" customWidth="1"/>
    <col min="5" max="5" width="11.7109375" style="13" customWidth="1"/>
    <col min="6" max="6" width="12.140625" style="13" customWidth="1"/>
    <col min="7" max="7" width="11.7109375" style="1" customWidth="1"/>
    <col min="8" max="8" width="12.85546875" style="13" customWidth="1"/>
    <col min="9" max="9" width="13.28515625" style="13" customWidth="1"/>
    <col min="10" max="10" width="20" style="1" customWidth="1"/>
    <col min="11" max="16384" width="9.140625" style="1"/>
  </cols>
  <sheetData>
    <row r="1" spans="1:10" ht="15.75">
      <c r="A1" s="172"/>
      <c r="B1" s="173"/>
      <c r="C1" s="173"/>
      <c r="D1" s="173"/>
      <c r="E1" s="173"/>
      <c r="F1" s="173"/>
      <c r="G1" s="173"/>
      <c r="H1" s="173"/>
      <c r="I1" s="173"/>
      <c r="J1" s="174"/>
    </row>
    <row r="2" spans="1:10" ht="18">
      <c r="A2" s="175"/>
      <c r="B2" s="176"/>
      <c r="C2" s="176"/>
      <c r="D2" s="176"/>
      <c r="E2" s="176"/>
      <c r="F2" s="176"/>
      <c r="G2" s="176"/>
      <c r="H2" s="176"/>
      <c r="I2" s="176"/>
      <c r="J2" s="177"/>
    </row>
    <row r="3" spans="1:10">
      <c r="A3" s="178"/>
      <c r="B3" s="179"/>
      <c r="C3" s="179"/>
      <c r="D3" s="179"/>
      <c r="E3" s="179"/>
      <c r="F3" s="179"/>
      <c r="G3" s="179"/>
      <c r="H3" s="179"/>
      <c r="I3" s="179"/>
      <c r="J3" s="180"/>
    </row>
    <row r="4" spans="1:10">
      <c r="A4" s="178"/>
      <c r="B4" s="179"/>
      <c r="C4" s="179"/>
      <c r="D4" s="179"/>
      <c r="E4" s="179"/>
      <c r="F4" s="179"/>
      <c r="G4" s="179"/>
      <c r="H4" s="179"/>
      <c r="I4" s="179"/>
      <c r="J4" s="180"/>
    </row>
    <row r="5" spans="1:10">
      <c r="A5" s="181"/>
      <c r="B5" s="182"/>
      <c r="C5" s="182"/>
      <c r="D5" s="182"/>
      <c r="E5" s="182"/>
      <c r="F5" s="182"/>
      <c r="G5" s="182"/>
      <c r="H5" s="182"/>
      <c r="I5" s="182"/>
      <c r="J5" s="183"/>
    </row>
    <row r="6" spans="1:10" ht="12.75" customHeight="1">
      <c r="A6" s="16"/>
      <c r="B6" s="165" t="s">
        <v>193</v>
      </c>
      <c r="C6" s="165"/>
      <c r="D6" s="165"/>
      <c r="E6" s="165"/>
      <c r="F6" s="165"/>
      <c r="G6" s="165"/>
      <c r="H6" s="165"/>
      <c r="I6" s="165"/>
      <c r="J6" s="166"/>
    </row>
    <row r="7" spans="1:10">
      <c r="A7" s="16"/>
      <c r="B7" s="165" t="s">
        <v>190</v>
      </c>
      <c r="C7" s="165"/>
      <c r="D7" s="165"/>
      <c r="E7" s="165"/>
      <c r="F7" s="165"/>
      <c r="G7" s="165"/>
      <c r="H7" s="165"/>
      <c r="I7" s="165"/>
      <c r="J7" s="166"/>
    </row>
    <row r="8" spans="1:10">
      <c r="A8" s="17"/>
      <c r="B8" s="167" t="s">
        <v>192</v>
      </c>
      <c r="C8" s="167"/>
      <c r="D8" s="167"/>
      <c r="E8" s="167"/>
      <c r="F8" s="167"/>
      <c r="G8" s="167"/>
      <c r="H8" s="167"/>
      <c r="I8" s="167"/>
      <c r="J8" s="168"/>
    </row>
    <row r="9" spans="1:10" ht="15.75">
      <c r="A9" s="169" t="s">
        <v>191</v>
      </c>
      <c r="B9" s="170"/>
      <c r="C9" s="170"/>
      <c r="D9" s="170"/>
      <c r="E9" s="170"/>
      <c r="F9" s="170"/>
      <c r="G9" s="170"/>
      <c r="H9" s="170"/>
      <c r="I9" s="170"/>
      <c r="J9" s="171"/>
    </row>
    <row r="10" spans="1:10" ht="9.75" customHeight="1" thickBot="1">
      <c r="A10" s="65"/>
      <c r="B10" s="66"/>
      <c r="C10" s="66"/>
      <c r="D10" s="67"/>
      <c r="E10" s="67"/>
      <c r="F10" s="67"/>
      <c r="G10" s="66"/>
      <c r="H10" s="67"/>
      <c r="I10" s="67"/>
      <c r="J10" s="68"/>
    </row>
    <row r="11" spans="1:10" ht="24">
      <c r="A11" s="139" t="s">
        <v>5</v>
      </c>
      <c r="B11" s="141" t="s">
        <v>6</v>
      </c>
      <c r="C11" s="141" t="s">
        <v>7</v>
      </c>
      <c r="D11" s="141" t="s">
        <v>8</v>
      </c>
      <c r="E11" s="69" t="s">
        <v>98</v>
      </c>
      <c r="F11" s="69" t="s">
        <v>100</v>
      </c>
      <c r="G11" s="143" t="s">
        <v>9</v>
      </c>
      <c r="H11" s="69" t="s">
        <v>140</v>
      </c>
      <c r="I11" s="69" t="s">
        <v>141</v>
      </c>
      <c r="J11" s="145" t="s">
        <v>10</v>
      </c>
    </row>
    <row r="12" spans="1:10" ht="20.25" customHeight="1" thickBot="1">
      <c r="A12" s="140"/>
      <c r="B12" s="142"/>
      <c r="C12" s="142"/>
      <c r="D12" s="142"/>
      <c r="E12" s="70" t="s">
        <v>99</v>
      </c>
      <c r="F12" s="70" t="s">
        <v>99</v>
      </c>
      <c r="G12" s="144"/>
      <c r="H12" s="70" t="s">
        <v>99</v>
      </c>
      <c r="I12" s="70" t="s">
        <v>99</v>
      </c>
      <c r="J12" s="146"/>
    </row>
    <row r="13" spans="1:10" ht="12.75" customHeight="1">
      <c r="A13" s="133"/>
      <c r="B13" s="134"/>
      <c r="C13" s="134"/>
      <c r="D13" s="134"/>
      <c r="E13" s="134"/>
      <c r="F13" s="134"/>
      <c r="G13" s="134"/>
      <c r="H13" s="134"/>
      <c r="I13" s="134"/>
      <c r="J13" s="135"/>
    </row>
    <row r="14" spans="1:10" ht="12.75" customHeight="1">
      <c r="A14" s="71">
        <v>1</v>
      </c>
      <c r="B14" s="72" t="s">
        <v>32</v>
      </c>
      <c r="C14" s="73"/>
      <c r="D14" s="74"/>
      <c r="E14" s="75"/>
      <c r="F14" s="75"/>
      <c r="G14" s="76"/>
      <c r="H14" s="75"/>
      <c r="I14" s="77"/>
      <c r="J14" s="78"/>
    </row>
    <row r="15" spans="1:10" s="3" customFormat="1" ht="38.25">
      <c r="A15" s="79" t="s">
        <v>1</v>
      </c>
      <c r="B15" s="86" t="s">
        <v>153</v>
      </c>
      <c r="C15" s="81">
        <v>5</v>
      </c>
      <c r="D15" s="82" t="s">
        <v>33</v>
      </c>
      <c r="E15" s="130"/>
      <c r="F15" s="130"/>
      <c r="G15" s="83">
        <f>E15+F15</f>
        <v>0</v>
      </c>
      <c r="H15" s="84">
        <f>C15*E15</f>
        <v>0</v>
      </c>
      <c r="I15" s="84">
        <f>C15*F15</f>
        <v>0</v>
      </c>
      <c r="J15" s="85">
        <f t="shared" ref="J15:J23" si="0">C15*G15</f>
        <v>0</v>
      </c>
    </row>
    <row r="16" spans="1:10" s="3" customFormat="1">
      <c r="A16" s="79" t="s">
        <v>35</v>
      </c>
      <c r="B16" s="80" t="s">
        <v>154</v>
      </c>
      <c r="C16" s="81">
        <v>5</v>
      </c>
      <c r="D16" s="82" t="s">
        <v>33</v>
      </c>
      <c r="E16" s="130"/>
      <c r="F16" s="130"/>
      <c r="G16" s="83">
        <f t="shared" ref="G16:G23" si="1">E16+F16</f>
        <v>0</v>
      </c>
      <c r="H16" s="84">
        <f t="shared" ref="H16:H23" si="2">C16*E16</f>
        <v>0</v>
      </c>
      <c r="I16" s="84">
        <f t="shared" ref="I16:I23" si="3">C16*F16</f>
        <v>0</v>
      </c>
      <c r="J16" s="85">
        <f t="shared" si="0"/>
        <v>0</v>
      </c>
    </row>
    <row r="17" spans="1:10" s="3" customFormat="1" ht="25.5">
      <c r="A17" s="79" t="s">
        <v>36</v>
      </c>
      <c r="B17" s="80" t="s">
        <v>146</v>
      </c>
      <c r="C17" s="81">
        <v>5</v>
      </c>
      <c r="D17" s="82" t="s">
        <v>33</v>
      </c>
      <c r="E17" s="130"/>
      <c r="F17" s="130"/>
      <c r="G17" s="83">
        <f t="shared" si="1"/>
        <v>0</v>
      </c>
      <c r="H17" s="84">
        <f t="shared" si="2"/>
        <v>0</v>
      </c>
      <c r="I17" s="84">
        <f t="shared" si="3"/>
        <v>0</v>
      </c>
      <c r="J17" s="85">
        <f t="shared" si="0"/>
        <v>0</v>
      </c>
    </row>
    <row r="18" spans="1:10" s="3" customFormat="1" ht="25.5">
      <c r="A18" s="79" t="s">
        <v>54</v>
      </c>
      <c r="B18" s="80" t="s">
        <v>152</v>
      </c>
      <c r="C18" s="81">
        <v>27.3</v>
      </c>
      <c r="D18" s="82" t="s">
        <v>16</v>
      </c>
      <c r="E18" s="130"/>
      <c r="F18" s="130"/>
      <c r="G18" s="83">
        <f t="shared" si="1"/>
        <v>0</v>
      </c>
      <c r="H18" s="84">
        <f t="shared" si="2"/>
        <v>0</v>
      </c>
      <c r="I18" s="84">
        <f t="shared" si="3"/>
        <v>0</v>
      </c>
      <c r="J18" s="85">
        <f t="shared" si="0"/>
        <v>0</v>
      </c>
    </row>
    <row r="19" spans="1:10" s="3" customFormat="1" ht="25.5">
      <c r="A19" s="79" t="s">
        <v>95</v>
      </c>
      <c r="B19" s="86" t="s">
        <v>168</v>
      </c>
      <c r="C19" s="87">
        <v>72</v>
      </c>
      <c r="D19" s="82" t="s">
        <v>147</v>
      </c>
      <c r="E19" s="130"/>
      <c r="F19" s="130"/>
      <c r="G19" s="83">
        <f t="shared" si="1"/>
        <v>0</v>
      </c>
      <c r="H19" s="84">
        <f t="shared" si="2"/>
        <v>0</v>
      </c>
      <c r="I19" s="84">
        <f t="shared" si="3"/>
        <v>0</v>
      </c>
      <c r="J19" s="85">
        <f t="shared" si="0"/>
        <v>0</v>
      </c>
    </row>
    <row r="20" spans="1:10" s="3" customFormat="1" ht="25.5">
      <c r="A20" s="79" t="s">
        <v>96</v>
      </c>
      <c r="B20" s="88" t="s">
        <v>148</v>
      </c>
      <c r="C20" s="81">
        <v>8</v>
      </c>
      <c r="D20" s="82" t="s">
        <v>16</v>
      </c>
      <c r="E20" s="130"/>
      <c r="F20" s="130"/>
      <c r="G20" s="83">
        <f t="shared" si="1"/>
        <v>0</v>
      </c>
      <c r="H20" s="84">
        <f t="shared" si="2"/>
        <v>0</v>
      </c>
      <c r="I20" s="84">
        <f t="shared" si="3"/>
        <v>0</v>
      </c>
      <c r="J20" s="85">
        <f t="shared" si="0"/>
        <v>0</v>
      </c>
    </row>
    <row r="21" spans="1:10" s="3" customFormat="1" ht="25.5">
      <c r="A21" s="79" t="s">
        <v>149</v>
      </c>
      <c r="B21" s="88" t="s">
        <v>34</v>
      </c>
      <c r="C21" s="81">
        <v>1</v>
      </c>
      <c r="D21" s="82" t="s">
        <v>26</v>
      </c>
      <c r="E21" s="130"/>
      <c r="F21" s="130"/>
      <c r="G21" s="83">
        <f t="shared" si="1"/>
        <v>0</v>
      </c>
      <c r="H21" s="84">
        <f t="shared" si="2"/>
        <v>0</v>
      </c>
      <c r="I21" s="84">
        <f t="shared" si="3"/>
        <v>0</v>
      </c>
      <c r="J21" s="85">
        <f t="shared" si="0"/>
        <v>0</v>
      </c>
    </row>
    <row r="22" spans="1:10" s="3" customFormat="1">
      <c r="A22" s="79" t="s">
        <v>150</v>
      </c>
      <c r="B22" s="89" t="s">
        <v>156</v>
      </c>
      <c r="C22" s="81">
        <v>1</v>
      </c>
      <c r="D22" s="82" t="s">
        <v>26</v>
      </c>
      <c r="E22" s="130"/>
      <c r="F22" s="130"/>
      <c r="G22" s="83">
        <f t="shared" si="1"/>
        <v>0</v>
      </c>
      <c r="H22" s="84">
        <f t="shared" si="2"/>
        <v>0</v>
      </c>
      <c r="I22" s="84">
        <f t="shared" si="3"/>
        <v>0</v>
      </c>
      <c r="J22" s="85">
        <f t="shared" si="0"/>
        <v>0</v>
      </c>
    </row>
    <row r="23" spans="1:10" s="3" customFormat="1" ht="38.25">
      <c r="A23" s="79" t="s">
        <v>151</v>
      </c>
      <c r="B23" s="89" t="s">
        <v>155</v>
      </c>
      <c r="C23" s="81">
        <v>1</v>
      </c>
      <c r="D23" s="82" t="s">
        <v>26</v>
      </c>
      <c r="E23" s="130"/>
      <c r="F23" s="130"/>
      <c r="G23" s="83">
        <f t="shared" si="1"/>
        <v>0</v>
      </c>
      <c r="H23" s="84">
        <f t="shared" si="2"/>
        <v>0</v>
      </c>
      <c r="I23" s="84">
        <f t="shared" si="3"/>
        <v>0</v>
      </c>
      <c r="J23" s="85">
        <f t="shared" si="0"/>
        <v>0</v>
      </c>
    </row>
    <row r="24" spans="1:10" s="3" customFormat="1" ht="12.75" customHeight="1">
      <c r="A24" s="90"/>
      <c r="B24" s="91" t="s">
        <v>13</v>
      </c>
      <c r="C24" s="73"/>
      <c r="D24" s="92"/>
      <c r="E24" s="93"/>
      <c r="F24" s="93"/>
      <c r="G24" s="83"/>
      <c r="H24" s="94"/>
      <c r="I24" s="84"/>
      <c r="J24" s="95">
        <f>SUM(J15:J23)</f>
        <v>0</v>
      </c>
    </row>
    <row r="25" spans="1:10" s="4" customFormat="1">
      <c r="A25" s="136"/>
      <c r="B25" s="137"/>
      <c r="C25" s="137"/>
      <c r="D25" s="137"/>
      <c r="E25" s="137"/>
      <c r="F25" s="137"/>
      <c r="G25" s="137"/>
      <c r="H25" s="137"/>
      <c r="I25" s="137"/>
      <c r="J25" s="138"/>
    </row>
    <row r="26" spans="1:10" s="3" customFormat="1">
      <c r="A26" s="96">
        <v>2</v>
      </c>
      <c r="B26" s="97" t="s">
        <v>11</v>
      </c>
      <c r="C26" s="98"/>
      <c r="D26" s="99"/>
      <c r="E26" s="83"/>
      <c r="F26" s="83"/>
      <c r="G26" s="100"/>
      <c r="H26" s="101"/>
      <c r="I26" s="101"/>
      <c r="J26" s="102"/>
    </row>
    <row r="27" spans="1:10" s="3" customFormat="1" ht="25.5">
      <c r="A27" s="103" t="s">
        <v>2</v>
      </c>
      <c r="B27" s="104" t="s">
        <v>12</v>
      </c>
      <c r="C27" s="105">
        <v>24</v>
      </c>
      <c r="D27" s="106" t="s">
        <v>16</v>
      </c>
      <c r="E27" s="130"/>
      <c r="F27" s="130"/>
      <c r="G27" s="83">
        <f t="shared" ref="G27:G31" si="4">E27+F27</f>
        <v>0</v>
      </c>
      <c r="H27" s="84">
        <f>C27*E27</f>
        <v>0</v>
      </c>
      <c r="I27" s="84">
        <f>C27*F27</f>
        <v>0</v>
      </c>
      <c r="J27" s="85">
        <f>C27*G27</f>
        <v>0</v>
      </c>
    </row>
    <row r="28" spans="1:10" s="3" customFormat="1" ht="25.5">
      <c r="A28" s="107" t="s">
        <v>3</v>
      </c>
      <c r="B28" s="108" t="s">
        <v>113</v>
      </c>
      <c r="C28" s="73">
        <v>1483</v>
      </c>
      <c r="D28" s="109" t="s">
        <v>0</v>
      </c>
      <c r="E28" s="130"/>
      <c r="F28" s="130"/>
      <c r="G28" s="83">
        <f t="shared" si="4"/>
        <v>0</v>
      </c>
      <c r="H28" s="84">
        <f t="shared" ref="H28:H31" si="5">C28*E28</f>
        <v>0</v>
      </c>
      <c r="I28" s="84">
        <f t="shared" ref="I28:I31" si="6">C28*F28</f>
        <v>0</v>
      </c>
      <c r="J28" s="85">
        <f>C28*G28</f>
        <v>0</v>
      </c>
    </row>
    <row r="29" spans="1:10" s="3" customFormat="1">
      <c r="A29" s="110" t="s">
        <v>4</v>
      </c>
      <c r="B29" s="108" t="s">
        <v>52</v>
      </c>
      <c r="C29" s="73">
        <v>200</v>
      </c>
      <c r="D29" s="74" t="s">
        <v>0</v>
      </c>
      <c r="E29" s="130"/>
      <c r="F29" s="130"/>
      <c r="G29" s="83">
        <f t="shared" si="4"/>
        <v>0</v>
      </c>
      <c r="H29" s="84">
        <f t="shared" si="5"/>
        <v>0</v>
      </c>
      <c r="I29" s="84">
        <f t="shared" si="6"/>
        <v>0</v>
      </c>
      <c r="J29" s="85">
        <f>C29*G29</f>
        <v>0</v>
      </c>
    </row>
    <row r="30" spans="1:10" s="3" customFormat="1">
      <c r="A30" s="111" t="s">
        <v>55</v>
      </c>
      <c r="B30" s="112" t="s">
        <v>175</v>
      </c>
      <c r="C30" s="73">
        <v>200</v>
      </c>
      <c r="D30" s="113" t="s">
        <v>0</v>
      </c>
      <c r="E30" s="130"/>
      <c r="F30" s="130"/>
      <c r="G30" s="83">
        <f t="shared" si="4"/>
        <v>0</v>
      </c>
      <c r="H30" s="84">
        <f t="shared" si="5"/>
        <v>0</v>
      </c>
      <c r="I30" s="84">
        <f t="shared" si="6"/>
        <v>0</v>
      </c>
      <c r="J30" s="85">
        <f>C30*G30</f>
        <v>0</v>
      </c>
    </row>
    <row r="31" spans="1:10" s="3" customFormat="1">
      <c r="A31" s="111" t="s">
        <v>97</v>
      </c>
      <c r="B31" s="114" t="s">
        <v>174</v>
      </c>
      <c r="C31" s="73">
        <v>200</v>
      </c>
      <c r="D31" s="74" t="s">
        <v>0</v>
      </c>
      <c r="E31" s="130"/>
      <c r="F31" s="130"/>
      <c r="G31" s="83">
        <f t="shared" si="4"/>
        <v>0</v>
      </c>
      <c r="H31" s="84">
        <f t="shared" si="5"/>
        <v>0</v>
      </c>
      <c r="I31" s="84">
        <f t="shared" si="6"/>
        <v>0</v>
      </c>
      <c r="J31" s="85">
        <f>C31*G31</f>
        <v>0</v>
      </c>
    </row>
    <row r="32" spans="1:10" s="3" customFormat="1">
      <c r="A32" s="115"/>
      <c r="B32" s="91" t="s">
        <v>14</v>
      </c>
      <c r="C32" s="73"/>
      <c r="D32" s="74"/>
      <c r="E32" s="83"/>
      <c r="F32" s="83"/>
      <c r="G32" s="76"/>
      <c r="H32" s="94"/>
      <c r="I32" s="84"/>
      <c r="J32" s="95">
        <f>SUM(J27:J31)</f>
        <v>0</v>
      </c>
    </row>
    <row r="33" spans="1:10" s="3" customFormat="1">
      <c r="A33" s="136"/>
      <c r="B33" s="137"/>
      <c r="C33" s="137"/>
      <c r="D33" s="137"/>
      <c r="E33" s="137"/>
      <c r="F33" s="137"/>
      <c r="G33" s="137"/>
      <c r="H33" s="137"/>
      <c r="I33" s="137"/>
      <c r="J33" s="138"/>
    </row>
    <row r="34" spans="1:10" s="3" customFormat="1">
      <c r="A34" s="115">
        <v>3</v>
      </c>
      <c r="B34" s="116" t="s">
        <v>31</v>
      </c>
      <c r="C34" s="81"/>
      <c r="D34" s="82"/>
      <c r="E34" s="83"/>
      <c r="F34" s="83"/>
      <c r="G34" s="76"/>
      <c r="H34" s="75"/>
      <c r="I34" s="84"/>
      <c r="J34" s="117"/>
    </row>
    <row r="35" spans="1:10" s="3" customFormat="1">
      <c r="A35" s="110" t="s">
        <v>15</v>
      </c>
      <c r="B35" s="86" t="s">
        <v>139</v>
      </c>
      <c r="C35" s="81">
        <v>1</v>
      </c>
      <c r="D35" s="82" t="s">
        <v>26</v>
      </c>
      <c r="E35" s="130"/>
      <c r="F35" s="130"/>
      <c r="G35" s="83">
        <f t="shared" ref="G35" si="7">E35+F35</f>
        <v>0</v>
      </c>
      <c r="H35" s="84">
        <f>C35*E35</f>
        <v>0</v>
      </c>
      <c r="I35" s="84">
        <f>C35*F35</f>
        <v>0</v>
      </c>
      <c r="J35" s="85">
        <f>C35*G35</f>
        <v>0</v>
      </c>
    </row>
    <row r="36" spans="1:10" s="3" customFormat="1">
      <c r="A36" s="115"/>
      <c r="B36" s="91" t="s">
        <v>18</v>
      </c>
      <c r="C36" s="73"/>
      <c r="D36" s="74"/>
      <c r="E36" s="83"/>
      <c r="F36" s="83"/>
      <c r="G36" s="76"/>
      <c r="H36" s="94"/>
      <c r="I36" s="84"/>
      <c r="J36" s="95">
        <f>SUM(J35:J35)</f>
        <v>0</v>
      </c>
    </row>
    <row r="37" spans="1:10" s="3" customFormat="1">
      <c r="A37" s="136"/>
      <c r="B37" s="137"/>
      <c r="C37" s="137"/>
      <c r="D37" s="137"/>
      <c r="E37" s="137"/>
      <c r="F37" s="137"/>
      <c r="G37" s="137"/>
      <c r="H37" s="137"/>
      <c r="I37" s="137"/>
      <c r="J37" s="138"/>
    </row>
    <row r="38" spans="1:10" s="3" customFormat="1">
      <c r="A38" s="115">
        <v>4</v>
      </c>
      <c r="B38" s="72" t="s">
        <v>39</v>
      </c>
      <c r="C38" s="73"/>
      <c r="D38" s="74"/>
      <c r="E38" s="83"/>
      <c r="F38" s="83"/>
      <c r="G38" s="76"/>
      <c r="H38" s="94"/>
      <c r="I38" s="84"/>
      <c r="J38" s="95"/>
    </row>
    <row r="39" spans="1:10" s="3" customFormat="1">
      <c r="A39" s="115" t="s">
        <v>19</v>
      </c>
      <c r="B39" s="118" t="s">
        <v>72</v>
      </c>
      <c r="C39" s="73"/>
      <c r="D39" s="74"/>
      <c r="E39" s="83"/>
      <c r="F39" s="83"/>
      <c r="G39" s="76"/>
      <c r="H39" s="94"/>
      <c r="I39" s="84"/>
      <c r="J39" s="95"/>
    </row>
    <row r="40" spans="1:10" s="3" customFormat="1">
      <c r="A40" s="110" t="s">
        <v>37</v>
      </c>
      <c r="B40" s="80" t="s">
        <v>63</v>
      </c>
      <c r="C40" s="73">
        <v>1326.5</v>
      </c>
      <c r="D40" s="74" t="s">
        <v>0</v>
      </c>
      <c r="E40" s="130"/>
      <c r="F40" s="130"/>
      <c r="G40" s="83">
        <f t="shared" ref="G40:G51" si="8">E40+F40</f>
        <v>0</v>
      </c>
      <c r="H40" s="84">
        <f>C40*E40</f>
        <v>0</v>
      </c>
      <c r="I40" s="84">
        <f>C40*F40</f>
        <v>0</v>
      </c>
      <c r="J40" s="85">
        <f>C40*G40</f>
        <v>0</v>
      </c>
    </row>
    <row r="41" spans="1:10" s="3" customFormat="1">
      <c r="A41" s="110" t="s">
        <v>38</v>
      </c>
      <c r="B41" s="80" t="s">
        <v>73</v>
      </c>
      <c r="C41" s="73">
        <v>10</v>
      </c>
      <c r="D41" s="74" t="s">
        <v>26</v>
      </c>
      <c r="E41" s="130"/>
      <c r="F41" s="130"/>
      <c r="G41" s="83">
        <f t="shared" si="8"/>
        <v>0</v>
      </c>
      <c r="H41" s="84">
        <f t="shared" ref="H41:H51" si="9">C41*E41</f>
        <v>0</v>
      </c>
      <c r="I41" s="84">
        <f t="shared" ref="I41:I51" si="10">C41*F41</f>
        <v>0</v>
      </c>
      <c r="J41" s="85">
        <f>C41*G41</f>
        <v>0</v>
      </c>
    </row>
    <row r="42" spans="1:10" s="3" customFormat="1">
      <c r="A42" s="110" t="s">
        <v>66</v>
      </c>
      <c r="B42" s="80" t="s">
        <v>64</v>
      </c>
      <c r="C42" s="73">
        <v>1483</v>
      </c>
      <c r="D42" s="74" t="s">
        <v>0</v>
      </c>
      <c r="E42" s="130"/>
      <c r="F42" s="130"/>
      <c r="G42" s="83">
        <f t="shared" si="8"/>
        <v>0</v>
      </c>
      <c r="H42" s="84">
        <f t="shared" si="9"/>
        <v>0</v>
      </c>
      <c r="I42" s="84">
        <f t="shared" si="10"/>
        <v>0</v>
      </c>
      <c r="J42" s="85">
        <f>C42*G42</f>
        <v>0</v>
      </c>
    </row>
    <row r="43" spans="1:10" s="3" customFormat="1">
      <c r="A43" s="110" t="s">
        <v>67</v>
      </c>
      <c r="B43" s="80" t="s">
        <v>65</v>
      </c>
      <c r="C43" s="73">
        <v>1313</v>
      </c>
      <c r="D43" s="74" t="s">
        <v>0</v>
      </c>
      <c r="E43" s="130"/>
      <c r="F43" s="130"/>
      <c r="G43" s="83">
        <f t="shared" si="8"/>
        <v>0</v>
      </c>
      <c r="H43" s="84">
        <f t="shared" si="9"/>
        <v>0</v>
      </c>
      <c r="I43" s="84">
        <f t="shared" si="10"/>
        <v>0</v>
      </c>
      <c r="J43" s="85">
        <f>C43*G43</f>
        <v>0</v>
      </c>
    </row>
    <row r="44" spans="1:10" s="3" customFormat="1" ht="25.5">
      <c r="A44" s="115" t="s">
        <v>60</v>
      </c>
      <c r="B44" s="119" t="s">
        <v>178</v>
      </c>
      <c r="C44" s="73"/>
      <c r="D44" s="74"/>
      <c r="E44" s="83"/>
      <c r="F44" s="83"/>
      <c r="G44" s="83"/>
      <c r="H44" s="84"/>
      <c r="I44" s="84"/>
      <c r="J44" s="95"/>
    </row>
    <row r="45" spans="1:10" s="3" customFormat="1" ht="76.5">
      <c r="A45" s="110" t="s">
        <v>61</v>
      </c>
      <c r="B45" s="86" t="s">
        <v>176</v>
      </c>
      <c r="C45" s="73">
        <v>105</v>
      </c>
      <c r="D45" s="74" t="s">
        <v>0</v>
      </c>
      <c r="E45" s="130"/>
      <c r="F45" s="130"/>
      <c r="G45" s="83">
        <f t="shared" si="8"/>
        <v>0</v>
      </c>
      <c r="H45" s="84">
        <f t="shared" si="9"/>
        <v>0</v>
      </c>
      <c r="I45" s="84">
        <f t="shared" si="10"/>
        <v>0</v>
      </c>
      <c r="J45" s="85">
        <f>C45*G45</f>
        <v>0</v>
      </c>
    </row>
    <row r="46" spans="1:10" s="3" customFormat="1" ht="77.25" customHeight="1">
      <c r="A46" s="110" t="s">
        <v>62</v>
      </c>
      <c r="B46" s="86" t="s">
        <v>177</v>
      </c>
      <c r="C46" s="73">
        <v>50</v>
      </c>
      <c r="D46" s="74" t="s">
        <v>0</v>
      </c>
      <c r="E46" s="130"/>
      <c r="F46" s="130"/>
      <c r="G46" s="83">
        <f t="shared" si="8"/>
        <v>0</v>
      </c>
      <c r="H46" s="84">
        <f t="shared" si="9"/>
        <v>0</v>
      </c>
      <c r="I46" s="84">
        <f t="shared" si="10"/>
        <v>0</v>
      </c>
      <c r="J46" s="85">
        <f>C46*G46</f>
        <v>0</v>
      </c>
    </row>
    <row r="47" spans="1:10" s="3" customFormat="1" ht="25.5">
      <c r="A47" s="115" t="s">
        <v>68</v>
      </c>
      <c r="B47" s="119" t="s">
        <v>59</v>
      </c>
      <c r="C47" s="73"/>
      <c r="D47" s="74"/>
      <c r="E47" s="83"/>
      <c r="F47" s="83"/>
      <c r="G47" s="83"/>
      <c r="H47" s="84"/>
      <c r="I47" s="84"/>
      <c r="J47" s="95"/>
    </row>
    <row r="48" spans="1:10" s="3" customFormat="1" ht="89.25">
      <c r="A48" s="110" t="s">
        <v>69</v>
      </c>
      <c r="B48" s="86" t="s">
        <v>137</v>
      </c>
      <c r="C48" s="73">
        <v>154.5</v>
      </c>
      <c r="D48" s="82" t="s">
        <v>0</v>
      </c>
      <c r="E48" s="130"/>
      <c r="F48" s="130"/>
      <c r="G48" s="83">
        <f t="shared" si="8"/>
        <v>0</v>
      </c>
      <c r="H48" s="84">
        <f t="shared" si="9"/>
        <v>0</v>
      </c>
      <c r="I48" s="84">
        <f t="shared" si="10"/>
        <v>0</v>
      </c>
      <c r="J48" s="85">
        <f>C48*G48</f>
        <v>0</v>
      </c>
    </row>
    <row r="49" spans="1:10" s="3" customFormat="1" ht="89.25">
      <c r="A49" s="110" t="s">
        <v>70</v>
      </c>
      <c r="B49" s="86" t="s">
        <v>138</v>
      </c>
      <c r="C49" s="73">
        <v>1017</v>
      </c>
      <c r="D49" s="82" t="s">
        <v>0</v>
      </c>
      <c r="E49" s="130"/>
      <c r="F49" s="130"/>
      <c r="G49" s="83">
        <f t="shared" si="8"/>
        <v>0</v>
      </c>
      <c r="H49" s="84">
        <f t="shared" si="9"/>
        <v>0</v>
      </c>
      <c r="I49" s="84">
        <f t="shared" si="10"/>
        <v>0</v>
      </c>
      <c r="J49" s="85">
        <f>C49*G49</f>
        <v>0</v>
      </c>
    </row>
    <row r="50" spans="1:10" s="3" customFormat="1" ht="25.5">
      <c r="A50" s="115" t="s">
        <v>25</v>
      </c>
      <c r="B50" s="119" t="s">
        <v>71</v>
      </c>
      <c r="C50" s="73"/>
      <c r="D50" s="82"/>
      <c r="E50" s="83"/>
      <c r="F50" s="83"/>
      <c r="G50" s="83"/>
      <c r="H50" s="84"/>
      <c r="I50" s="84"/>
      <c r="J50" s="85"/>
    </row>
    <row r="51" spans="1:10" s="3" customFormat="1" ht="89.25">
      <c r="A51" s="110" t="s">
        <v>40</v>
      </c>
      <c r="B51" s="86" t="s">
        <v>142</v>
      </c>
      <c r="C51" s="73">
        <v>8</v>
      </c>
      <c r="D51" s="82" t="s">
        <v>26</v>
      </c>
      <c r="E51" s="130"/>
      <c r="F51" s="130"/>
      <c r="G51" s="83">
        <f t="shared" si="8"/>
        <v>0</v>
      </c>
      <c r="H51" s="84">
        <f t="shared" si="9"/>
        <v>0</v>
      </c>
      <c r="I51" s="84">
        <f t="shared" si="10"/>
        <v>0</v>
      </c>
      <c r="J51" s="85">
        <f>C51*G51</f>
        <v>0</v>
      </c>
    </row>
    <row r="52" spans="1:10" s="3" customFormat="1">
      <c r="A52" s="110"/>
      <c r="B52" s="91" t="s">
        <v>20</v>
      </c>
      <c r="C52" s="81"/>
      <c r="D52" s="82"/>
      <c r="E52" s="83"/>
      <c r="F52" s="83"/>
      <c r="G52" s="76"/>
      <c r="H52" s="94"/>
      <c r="I52" s="84"/>
      <c r="J52" s="95">
        <f>SUM(J40:J51)</f>
        <v>0</v>
      </c>
    </row>
    <row r="53" spans="1:10" s="3" customFormat="1">
      <c r="A53" s="136"/>
      <c r="B53" s="137"/>
      <c r="C53" s="137"/>
      <c r="D53" s="137"/>
      <c r="E53" s="137"/>
      <c r="F53" s="137"/>
      <c r="G53" s="137"/>
      <c r="H53" s="137"/>
      <c r="I53" s="137"/>
      <c r="J53" s="138"/>
    </row>
    <row r="54" spans="1:10" s="3" customFormat="1">
      <c r="A54" s="115">
        <v>5</v>
      </c>
      <c r="B54" s="116" t="s">
        <v>42</v>
      </c>
      <c r="C54" s="81"/>
      <c r="D54" s="82"/>
      <c r="E54" s="83"/>
      <c r="F54" s="83"/>
      <c r="G54" s="76"/>
      <c r="H54" s="94"/>
      <c r="I54" s="84"/>
      <c r="J54" s="85"/>
    </row>
    <row r="55" spans="1:10" s="3" customFormat="1">
      <c r="A55" s="115" t="s">
        <v>29</v>
      </c>
      <c r="B55" s="116" t="s">
        <v>77</v>
      </c>
      <c r="C55" s="81"/>
      <c r="D55" s="82"/>
      <c r="E55" s="83"/>
      <c r="F55" s="83"/>
      <c r="G55" s="76"/>
      <c r="H55" s="94"/>
      <c r="I55" s="84"/>
      <c r="J55" s="85"/>
    </row>
    <row r="56" spans="1:10" s="3" customFormat="1" ht="25.5">
      <c r="A56" s="110" t="s">
        <v>43</v>
      </c>
      <c r="B56" s="80" t="s">
        <v>78</v>
      </c>
      <c r="C56" s="81">
        <v>180</v>
      </c>
      <c r="D56" s="82" t="s">
        <v>16</v>
      </c>
      <c r="E56" s="130"/>
      <c r="F56" s="130"/>
      <c r="G56" s="83">
        <f t="shared" ref="G56:G103" si="11">E56+F56</f>
        <v>0</v>
      </c>
      <c r="H56" s="84">
        <f>C56*E56</f>
        <v>0</v>
      </c>
      <c r="I56" s="84">
        <f>C56*F56</f>
        <v>0</v>
      </c>
      <c r="J56" s="85">
        <f>C56*G56</f>
        <v>0</v>
      </c>
    </row>
    <row r="57" spans="1:10" s="3" customFormat="1" ht="25.5">
      <c r="A57" s="110" t="s">
        <v>44</v>
      </c>
      <c r="B57" s="80" t="s">
        <v>79</v>
      </c>
      <c r="C57" s="81">
        <v>37.6</v>
      </c>
      <c r="D57" s="82" t="s">
        <v>17</v>
      </c>
      <c r="E57" s="130"/>
      <c r="F57" s="130"/>
      <c r="G57" s="83">
        <f t="shared" si="11"/>
        <v>0</v>
      </c>
      <c r="H57" s="84">
        <f t="shared" ref="H57:H103" si="12">C57*E57</f>
        <v>0</v>
      </c>
      <c r="I57" s="84">
        <f>C57*F57</f>
        <v>0</v>
      </c>
      <c r="J57" s="85">
        <f>C57*G57</f>
        <v>0</v>
      </c>
    </row>
    <row r="58" spans="1:10" s="3" customFormat="1">
      <c r="A58" s="115" t="s">
        <v>46</v>
      </c>
      <c r="B58" s="116" t="s">
        <v>114</v>
      </c>
      <c r="C58" s="81"/>
      <c r="D58" s="82"/>
      <c r="E58" s="83"/>
      <c r="F58" s="83"/>
      <c r="G58" s="83"/>
      <c r="H58" s="84">
        <f t="shared" si="12"/>
        <v>0</v>
      </c>
      <c r="I58" s="84"/>
      <c r="J58" s="85"/>
    </row>
    <row r="59" spans="1:10" s="3" customFormat="1" ht="38.25" customHeight="1">
      <c r="A59" s="110" t="s">
        <v>48</v>
      </c>
      <c r="B59" s="80" t="s">
        <v>56</v>
      </c>
      <c r="C59" s="73">
        <v>45.097499999999997</v>
      </c>
      <c r="D59" s="82" t="s">
        <v>17</v>
      </c>
      <c r="E59" s="130"/>
      <c r="F59" s="130"/>
      <c r="G59" s="83">
        <f t="shared" si="11"/>
        <v>0</v>
      </c>
      <c r="H59" s="84">
        <f t="shared" si="12"/>
        <v>0</v>
      </c>
      <c r="I59" s="84">
        <f>C59*F59</f>
        <v>0</v>
      </c>
      <c r="J59" s="85">
        <f>C59*G59</f>
        <v>0</v>
      </c>
    </row>
    <row r="60" spans="1:10" s="3" customFormat="1" ht="51">
      <c r="A60" s="110" t="s">
        <v>49</v>
      </c>
      <c r="B60" s="80" t="s">
        <v>57</v>
      </c>
      <c r="C60" s="73">
        <v>499.9</v>
      </c>
      <c r="D60" s="74" t="s">
        <v>17</v>
      </c>
      <c r="E60" s="130"/>
      <c r="F60" s="130"/>
      <c r="G60" s="83">
        <f t="shared" si="11"/>
        <v>0</v>
      </c>
      <c r="H60" s="84">
        <f t="shared" si="12"/>
        <v>0</v>
      </c>
      <c r="I60" s="84">
        <f>C60*F60</f>
        <v>0</v>
      </c>
      <c r="J60" s="85">
        <f>C60*G60</f>
        <v>0</v>
      </c>
    </row>
    <row r="61" spans="1:10" s="3" customFormat="1" ht="51">
      <c r="A61" s="110" t="s">
        <v>50</v>
      </c>
      <c r="B61" s="80" t="s">
        <v>58</v>
      </c>
      <c r="C61" s="73">
        <v>524.70749999999998</v>
      </c>
      <c r="D61" s="74" t="s">
        <v>17</v>
      </c>
      <c r="E61" s="130"/>
      <c r="F61" s="130"/>
      <c r="G61" s="83">
        <f t="shared" si="11"/>
        <v>0</v>
      </c>
      <c r="H61" s="84">
        <f t="shared" si="12"/>
        <v>0</v>
      </c>
      <c r="I61" s="84">
        <f>C61*F61</f>
        <v>0</v>
      </c>
      <c r="J61" s="85">
        <f>C61*G61</f>
        <v>0</v>
      </c>
    </row>
    <row r="62" spans="1:10" s="3" customFormat="1">
      <c r="A62" s="115" t="s">
        <v>47</v>
      </c>
      <c r="B62" s="116" t="s">
        <v>53</v>
      </c>
      <c r="C62" s="81"/>
      <c r="D62" s="82"/>
      <c r="E62" s="83"/>
      <c r="F62" s="83"/>
      <c r="G62" s="83"/>
      <c r="H62" s="84">
        <f t="shared" si="12"/>
        <v>0</v>
      </c>
      <c r="I62" s="84"/>
      <c r="J62" s="85"/>
    </row>
    <row r="63" spans="1:10" s="3" customFormat="1" ht="25.5">
      <c r="A63" s="110" t="s">
        <v>51</v>
      </c>
      <c r="B63" s="80" t="s">
        <v>76</v>
      </c>
      <c r="C63" s="81">
        <v>1</v>
      </c>
      <c r="D63" s="82" t="s">
        <v>26</v>
      </c>
      <c r="E63" s="130"/>
      <c r="F63" s="130"/>
      <c r="G63" s="83">
        <f t="shared" si="11"/>
        <v>0</v>
      </c>
      <c r="H63" s="84">
        <f t="shared" si="12"/>
        <v>0</v>
      </c>
      <c r="I63" s="84">
        <f>C63*F63</f>
        <v>0</v>
      </c>
      <c r="J63" s="85">
        <f>C63*G63</f>
        <v>0</v>
      </c>
    </row>
    <row r="64" spans="1:10" s="3" customFormat="1" ht="25.5">
      <c r="A64" s="110" t="s">
        <v>81</v>
      </c>
      <c r="B64" s="80" t="s">
        <v>74</v>
      </c>
      <c r="C64" s="81">
        <v>88</v>
      </c>
      <c r="D64" s="82" t="s">
        <v>0</v>
      </c>
      <c r="E64" s="130"/>
      <c r="F64" s="130"/>
      <c r="G64" s="83">
        <f t="shared" si="11"/>
        <v>0</v>
      </c>
      <c r="H64" s="84">
        <f t="shared" si="12"/>
        <v>0</v>
      </c>
      <c r="I64" s="84">
        <f>C64*F64</f>
        <v>0</v>
      </c>
      <c r="J64" s="85">
        <f>C64*G64</f>
        <v>0</v>
      </c>
    </row>
    <row r="65" spans="1:10" s="3" customFormat="1" ht="25.5">
      <c r="A65" s="110" t="s">
        <v>80</v>
      </c>
      <c r="B65" s="80" t="s">
        <v>75</v>
      </c>
      <c r="C65" s="81">
        <v>16</v>
      </c>
      <c r="D65" s="82" t="s">
        <v>0</v>
      </c>
      <c r="E65" s="130"/>
      <c r="F65" s="130"/>
      <c r="G65" s="83">
        <f t="shared" si="11"/>
        <v>0</v>
      </c>
      <c r="H65" s="84">
        <f t="shared" si="12"/>
        <v>0</v>
      </c>
      <c r="I65" s="84">
        <f>C65*F65</f>
        <v>0</v>
      </c>
      <c r="J65" s="85">
        <f>C65*G65</f>
        <v>0</v>
      </c>
    </row>
    <row r="66" spans="1:10" s="3" customFormat="1">
      <c r="A66" s="115" t="s">
        <v>82</v>
      </c>
      <c r="B66" s="116" t="s">
        <v>45</v>
      </c>
      <c r="C66" s="81"/>
      <c r="D66" s="120"/>
      <c r="E66" s="83"/>
      <c r="F66" s="83"/>
      <c r="G66" s="83"/>
      <c r="H66" s="84">
        <f t="shared" si="12"/>
        <v>0</v>
      </c>
      <c r="I66" s="84"/>
      <c r="J66" s="85"/>
    </row>
    <row r="67" spans="1:10" s="3" customFormat="1">
      <c r="A67" s="115" t="s">
        <v>83</v>
      </c>
      <c r="B67" s="116" t="s">
        <v>84</v>
      </c>
      <c r="C67" s="81"/>
      <c r="D67" s="120"/>
      <c r="E67" s="83"/>
      <c r="F67" s="83"/>
      <c r="G67" s="83"/>
      <c r="H67" s="84">
        <f t="shared" si="12"/>
        <v>0</v>
      </c>
      <c r="I67" s="84"/>
      <c r="J67" s="85"/>
    </row>
    <row r="68" spans="1:10" s="3" customFormat="1" ht="51">
      <c r="A68" s="110" t="s">
        <v>85</v>
      </c>
      <c r="B68" s="86" t="s">
        <v>181</v>
      </c>
      <c r="C68" s="81">
        <v>5</v>
      </c>
      <c r="D68" s="82" t="s">
        <v>26</v>
      </c>
      <c r="E68" s="130"/>
      <c r="F68" s="130"/>
      <c r="G68" s="83">
        <f t="shared" si="11"/>
        <v>0</v>
      </c>
      <c r="H68" s="84">
        <f t="shared" si="12"/>
        <v>0</v>
      </c>
      <c r="I68" s="84">
        <f t="shared" ref="I68:I73" si="13">C68*F68</f>
        <v>0</v>
      </c>
      <c r="J68" s="85">
        <f t="shared" ref="J68:J73" si="14">C68*G68</f>
        <v>0</v>
      </c>
    </row>
    <row r="69" spans="1:10" s="3" customFormat="1" ht="51">
      <c r="A69" s="110" t="s">
        <v>86</v>
      </c>
      <c r="B69" s="86" t="s">
        <v>180</v>
      </c>
      <c r="C69" s="81">
        <v>1</v>
      </c>
      <c r="D69" s="82" t="s">
        <v>26</v>
      </c>
      <c r="E69" s="130"/>
      <c r="F69" s="130"/>
      <c r="G69" s="83">
        <f t="shared" si="11"/>
        <v>0</v>
      </c>
      <c r="H69" s="84">
        <f t="shared" si="12"/>
        <v>0</v>
      </c>
      <c r="I69" s="84">
        <f t="shared" si="13"/>
        <v>0</v>
      </c>
      <c r="J69" s="85">
        <f t="shared" si="14"/>
        <v>0</v>
      </c>
    </row>
    <row r="70" spans="1:10" s="3" customFormat="1" ht="38.25">
      <c r="A70" s="110" t="s">
        <v>103</v>
      </c>
      <c r="B70" s="86" t="s">
        <v>179</v>
      </c>
      <c r="C70" s="81">
        <v>0.56999999999999995</v>
      </c>
      <c r="D70" s="82" t="s">
        <v>17</v>
      </c>
      <c r="E70" s="130"/>
      <c r="F70" s="130"/>
      <c r="G70" s="83">
        <f t="shared" si="11"/>
        <v>0</v>
      </c>
      <c r="H70" s="84">
        <f t="shared" si="12"/>
        <v>0</v>
      </c>
      <c r="I70" s="84">
        <f t="shared" si="13"/>
        <v>0</v>
      </c>
      <c r="J70" s="85">
        <f t="shared" si="14"/>
        <v>0</v>
      </c>
    </row>
    <row r="71" spans="1:10" s="3" customFormat="1" ht="40.5" customHeight="1">
      <c r="A71" s="110" t="s">
        <v>104</v>
      </c>
      <c r="B71" s="80" t="s">
        <v>92</v>
      </c>
      <c r="C71" s="87">
        <v>58.3</v>
      </c>
      <c r="D71" s="82" t="s">
        <v>16</v>
      </c>
      <c r="E71" s="130"/>
      <c r="F71" s="130"/>
      <c r="G71" s="83">
        <f t="shared" si="11"/>
        <v>0</v>
      </c>
      <c r="H71" s="84">
        <f t="shared" si="12"/>
        <v>0</v>
      </c>
      <c r="I71" s="84">
        <f t="shared" si="13"/>
        <v>0</v>
      </c>
      <c r="J71" s="85">
        <f t="shared" si="14"/>
        <v>0</v>
      </c>
    </row>
    <row r="72" spans="1:10" s="3" customFormat="1" ht="25.5">
      <c r="A72" s="110" t="s">
        <v>105</v>
      </c>
      <c r="B72" s="86" t="s">
        <v>169</v>
      </c>
      <c r="C72" s="87">
        <v>33.800000000000004</v>
      </c>
      <c r="D72" s="82" t="s">
        <v>16</v>
      </c>
      <c r="E72" s="130"/>
      <c r="F72" s="130"/>
      <c r="G72" s="83">
        <f t="shared" si="11"/>
        <v>0</v>
      </c>
      <c r="H72" s="84">
        <f t="shared" si="12"/>
        <v>0</v>
      </c>
      <c r="I72" s="84">
        <f t="shared" si="13"/>
        <v>0</v>
      </c>
      <c r="J72" s="85">
        <f t="shared" si="14"/>
        <v>0</v>
      </c>
    </row>
    <row r="73" spans="1:10" s="3" customFormat="1" ht="25.5">
      <c r="A73" s="110" t="s">
        <v>106</v>
      </c>
      <c r="B73" s="86" t="s">
        <v>170</v>
      </c>
      <c r="C73" s="87">
        <v>30.2</v>
      </c>
      <c r="D73" s="82" t="s">
        <v>16</v>
      </c>
      <c r="E73" s="130"/>
      <c r="F73" s="130"/>
      <c r="G73" s="83">
        <f t="shared" si="11"/>
        <v>0</v>
      </c>
      <c r="H73" s="84">
        <f t="shared" si="12"/>
        <v>0</v>
      </c>
      <c r="I73" s="84">
        <f t="shared" si="13"/>
        <v>0</v>
      </c>
      <c r="J73" s="85">
        <f t="shared" si="14"/>
        <v>0</v>
      </c>
    </row>
    <row r="74" spans="1:10" s="3" customFormat="1">
      <c r="A74" s="115" t="s">
        <v>87</v>
      </c>
      <c r="B74" s="116" t="s">
        <v>89</v>
      </c>
      <c r="C74" s="81" t="s">
        <v>88</v>
      </c>
      <c r="D74" s="82"/>
      <c r="E74" s="83"/>
      <c r="F74" s="83"/>
      <c r="G74" s="83"/>
      <c r="H74" s="84"/>
      <c r="I74" s="84"/>
      <c r="J74" s="85"/>
    </row>
    <row r="75" spans="1:10" s="3" customFormat="1" ht="38.25">
      <c r="A75" s="110" t="s">
        <v>90</v>
      </c>
      <c r="B75" s="86" t="s">
        <v>185</v>
      </c>
      <c r="C75" s="81">
        <v>224</v>
      </c>
      <c r="D75" s="82" t="s">
        <v>0</v>
      </c>
      <c r="E75" s="130"/>
      <c r="F75" s="130"/>
      <c r="G75" s="83">
        <f t="shared" si="11"/>
        <v>0</v>
      </c>
      <c r="H75" s="84">
        <f t="shared" si="12"/>
        <v>0</v>
      </c>
      <c r="I75" s="84">
        <f t="shared" ref="I75:I85" si="15">C75*F75</f>
        <v>0</v>
      </c>
      <c r="J75" s="85">
        <f t="shared" ref="J75:J85" si="16">C75*G75</f>
        <v>0</v>
      </c>
    </row>
    <row r="76" spans="1:10" s="3" customFormat="1" ht="25.5">
      <c r="A76" s="110" t="s">
        <v>91</v>
      </c>
      <c r="B76" s="86" t="s">
        <v>187</v>
      </c>
      <c r="C76" s="81">
        <v>769.69020012949932</v>
      </c>
      <c r="D76" s="82" t="s">
        <v>186</v>
      </c>
      <c r="E76" s="130"/>
      <c r="F76" s="130"/>
      <c r="G76" s="83">
        <f t="shared" si="11"/>
        <v>0</v>
      </c>
      <c r="H76" s="84">
        <f t="shared" si="12"/>
        <v>0</v>
      </c>
      <c r="I76" s="84">
        <f t="shared" si="15"/>
        <v>0</v>
      </c>
      <c r="J76" s="85">
        <f t="shared" si="16"/>
        <v>0</v>
      </c>
    </row>
    <row r="77" spans="1:10" s="3" customFormat="1" ht="51">
      <c r="A77" s="110" t="s">
        <v>101</v>
      </c>
      <c r="B77" s="86" t="s">
        <v>182</v>
      </c>
      <c r="C77" s="81">
        <v>28</v>
      </c>
      <c r="D77" s="82" t="s">
        <v>26</v>
      </c>
      <c r="E77" s="130"/>
      <c r="F77" s="130"/>
      <c r="G77" s="83">
        <f t="shared" si="11"/>
        <v>0</v>
      </c>
      <c r="H77" s="84">
        <f t="shared" si="12"/>
        <v>0</v>
      </c>
      <c r="I77" s="84">
        <f t="shared" si="15"/>
        <v>0</v>
      </c>
      <c r="J77" s="85">
        <f t="shared" si="16"/>
        <v>0</v>
      </c>
    </row>
    <row r="78" spans="1:10" s="3" customFormat="1" ht="38.25">
      <c r="A78" s="110" t="s">
        <v>107</v>
      </c>
      <c r="B78" s="80" t="s">
        <v>127</v>
      </c>
      <c r="C78" s="87">
        <v>46.16</v>
      </c>
      <c r="D78" s="121" t="s">
        <v>0</v>
      </c>
      <c r="E78" s="131"/>
      <c r="F78" s="131"/>
      <c r="G78" s="83">
        <f t="shared" si="11"/>
        <v>0</v>
      </c>
      <c r="H78" s="84">
        <f t="shared" si="12"/>
        <v>0</v>
      </c>
      <c r="I78" s="84">
        <f t="shared" si="15"/>
        <v>0</v>
      </c>
      <c r="J78" s="85">
        <f t="shared" si="16"/>
        <v>0</v>
      </c>
    </row>
    <row r="79" spans="1:10" s="3" customFormat="1">
      <c r="A79" s="110" t="s">
        <v>108</v>
      </c>
      <c r="B79" s="80" t="s">
        <v>102</v>
      </c>
      <c r="C79" s="81">
        <v>59.5</v>
      </c>
      <c r="D79" s="82" t="s">
        <v>0</v>
      </c>
      <c r="E79" s="130"/>
      <c r="F79" s="130"/>
      <c r="G79" s="83">
        <f t="shared" si="11"/>
        <v>0</v>
      </c>
      <c r="H79" s="84">
        <f t="shared" si="12"/>
        <v>0</v>
      </c>
      <c r="I79" s="84">
        <f t="shared" si="15"/>
        <v>0</v>
      </c>
      <c r="J79" s="85">
        <f t="shared" si="16"/>
        <v>0</v>
      </c>
    </row>
    <row r="80" spans="1:10" s="3" customFormat="1">
      <c r="A80" s="110" t="s">
        <v>109</v>
      </c>
      <c r="B80" s="86" t="s">
        <v>157</v>
      </c>
      <c r="C80" s="81">
        <v>79.540000000000006</v>
      </c>
      <c r="D80" s="82" t="s">
        <v>16</v>
      </c>
      <c r="E80" s="130"/>
      <c r="F80" s="130"/>
      <c r="G80" s="83">
        <f t="shared" si="11"/>
        <v>0</v>
      </c>
      <c r="H80" s="84">
        <f t="shared" si="12"/>
        <v>0</v>
      </c>
      <c r="I80" s="84">
        <f t="shared" si="15"/>
        <v>0</v>
      </c>
      <c r="J80" s="85">
        <f t="shared" si="16"/>
        <v>0</v>
      </c>
    </row>
    <row r="81" spans="1:10" s="3" customFormat="1">
      <c r="A81" s="110" t="s">
        <v>110</v>
      </c>
      <c r="B81" s="86" t="s">
        <v>159</v>
      </c>
      <c r="C81" s="81">
        <v>79.540000000000006</v>
      </c>
      <c r="D81" s="82" t="s">
        <v>16</v>
      </c>
      <c r="E81" s="130"/>
      <c r="F81" s="130"/>
      <c r="G81" s="83">
        <f t="shared" si="11"/>
        <v>0</v>
      </c>
      <c r="H81" s="84">
        <f t="shared" si="12"/>
        <v>0</v>
      </c>
      <c r="I81" s="84">
        <f t="shared" si="15"/>
        <v>0</v>
      </c>
      <c r="J81" s="85">
        <f t="shared" si="16"/>
        <v>0</v>
      </c>
    </row>
    <row r="82" spans="1:10" s="3" customFormat="1" ht="38.25">
      <c r="A82" s="110" t="s">
        <v>158</v>
      </c>
      <c r="B82" s="86" t="s">
        <v>179</v>
      </c>
      <c r="C82" s="81">
        <v>6.19</v>
      </c>
      <c r="D82" s="82" t="s">
        <v>17</v>
      </c>
      <c r="E82" s="130"/>
      <c r="F82" s="130"/>
      <c r="G82" s="83">
        <f t="shared" si="11"/>
        <v>0</v>
      </c>
      <c r="H82" s="84">
        <f t="shared" si="12"/>
        <v>0</v>
      </c>
      <c r="I82" s="84">
        <f t="shared" si="15"/>
        <v>0</v>
      </c>
      <c r="J82" s="85">
        <f t="shared" si="16"/>
        <v>0</v>
      </c>
    </row>
    <row r="83" spans="1:10" s="3" customFormat="1" ht="40.5" customHeight="1">
      <c r="A83" s="110" t="s">
        <v>171</v>
      </c>
      <c r="B83" s="80" t="s">
        <v>92</v>
      </c>
      <c r="C83" s="81">
        <v>1039.92</v>
      </c>
      <c r="D83" s="82" t="s">
        <v>16</v>
      </c>
      <c r="E83" s="130"/>
      <c r="F83" s="130"/>
      <c r="G83" s="83">
        <f t="shared" si="11"/>
        <v>0</v>
      </c>
      <c r="H83" s="84">
        <f t="shared" si="12"/>
        <v>0</v>
      </c>
      <c r="I83" s="84">
        <f t="shared" si="15"/>
        <v>0</v>
      </c>
      <c r="J83" s="85">
        <f t="shared" si="16"/>
        <v>0</v>
      </c>
    </row>
    <row r="84" spans="1:10" s="3" customFormat="1" ht="25.5">
      <c r="A84" s="110" t="s">
        <v>183</v>
      </c>
      <c r="B84" s="86" t="s">
        <v>169</v>
      </c>
      <c r="C84" s="81">
        <v>557.29999999999995</v>
      </c>
      <c r="D84" s="82" t="s">
        <v>16</v>
      </c>
      <c r="E84" s="130"/>
      <c r="F84" s="130"/>
      <c r="G84" s="83">
        <f t="shared" si="11"/>
        <v>0</v>
      </c>
      <c r="H84" s="84">
        <f t="shared" si="12"/>
        <v>0</v>
      </c>
      <c r="I84" s="84">
        <f t="shared" si="15"/>
        <v>0</v>
      </c>
      <c r="J84" s="85">
        <f t="shared" si="16"/>
        <v>0</v>
      </c>
    </row>
    <row r="85" spans="1:10" s="3" customFormat="1" ht="25.5">
      <c r="A85" s="110" t="s">
        <v>188</v>
      </c>
      <c r="B85" s="86" t="s">
        <v>170</v>
      </c>
      <c r="C85" s="81">
        <v>532.55999999999995</v>
      </c>
      <c r="D85" s="82" t="s">
        <v>16</v>
      </c>
      <c r="E85" s="130"/>
      <c r="F85" s="130"/>
      <c r="G85" s="83">
        <f t="shared" si="11"/>
        <v>0</v>
      </c>
      <c r="H85" s="84">
        <f t="shared" si="12"/>
        <v>0</v>
      </c>
      <c r="I85" s="84">
        <f t="shared" si="15"/>
        <v>0</v>
      </c>
      <c r="J85" s="85">
        <f t="shared" si="16"/>
        <v>0</v>
      </c>
    </row>
    <row r="86" spans="1:10" s="3" customFormat="1">
      <c r="A86" s="115" t="s">
        <v>111</v>
      </c>
      <c r="B86" s="116" t="s">
        <v>41</v>
      </c>
      <c r="C86" s="81"/>
      <c r="D86" s="82"/>
      <c r="E86" s="83"/>
      <c r="F86" s="83"/>
      <c r="G86" s="83"/>
      <c r="H86" s="84"/>
      <c r="I86" s="84"/>
      <c r="J86" s="85"/>
    </row>
    <row r="87" spans="1:10" s="3" customFormat="1" ht="25.5">
      <c r="A87" s="110" t="s">
        <v>112</v>
      </c>
      <c r="B87" s="86" t="s">
        <v>189</v>
      </c>
      <c r="C87" s="81">
        <v>778.2</v>
      </c>
      <c r="D87" s="82" t="s">
        <v>17</v>
      </c>
      <c r="E87" s="130"/>
      <c r="F87" s="130"/>
      <c r="G87" s="83">
        <f t="shared" si="11"/>
        <v>0</v>
      </c>
      <c r="H87" s="84">
        <f t="shared" si="12"/>
        <v>0</v>
      </c>
      <c r="I87" s="84">
        <f>C87*F87</f>
        <v>0</v>
      </c>
      <c r="J87" s="85">
        <f>C87*G87</f>
        <v>0</v>
      </c>
    </row>
    <row r="88" spans="1:10" s="3" customFormat="1">
      <c r="A88" s="115" t="s">
        <v>115</v>
      </c>
      <c r="B88" s="116" t="s">
        <v>128</v>
      </c>
      <c r="C88" s="81"/>
      <c r="D88" s="82"/>
      <c r="E88" s="83"/>
      <c r="F88" s="83"/>
      <c r="G88" s="83"/>
      <c r="H88" s="84"/>
      <c r="I88" s="84"/>
      <c r="J88" s="85"/>
    </row>
    <row r="89" spans="1:10" s="3" customFormat="1" ht="25.5">
      <c r="A89" s="111" t="s">
        <v>117</v>
      </c>
      <c r="B89" s="80" t="s">
        <v>79</v>
      </c>
      <c r="C89" s="122">
        <v>310.10000000000002</v>
      </c>
      <c r="D89" s="82" t="s">
        <v>17</v>
      </c>
      <c r="E89" s="130"/>
      <c r="F89" s="130"/>
      <c r="G89" s="83">
        <f t="shared" si="11"/>
        <v>0</v>
      </c>
      <c r="H89" s="84">
        <f t="shared" si="12"/>
        <v>0</v>
      </c>
      <c r="I89" s="84">
        <f>C89*F89</f>
        <v>0</v>
      </c>
      <c r="J89" s="85">
        <f>C89*G89</f>
        <v>0</v>
      </c>
    </row>
    <row r="90" spans="1:10" s="3" customFormat="1">
      <c r="A90" s="115" t="s">
        <v>120</v>
      </c>
      <c r="B90" s="116" t="s">
        <v>116</v>
      </c>
      <c r="C90" s="81"/>
      <c r="D90" s="82"/>
      <c r="E90" s="83"/>
      <c r="F90" s="83"/>
      <c r="G90" s="83"/>
      <c r="H90" s="84">
        <f t="shared" si="12"/>
        <v>0</v>
      </c>
      <c r="I90" s="84"/>
      <c r="J90" s="85"/>
    </row>
    <row r="91" spans="1:10" s="3" customFormat="1" ht="25.5">
      <c r="A91" s="111" t="s">
        <v>121</v>
      </c>
      <c r="B91" s="80" t="s">
        <v>118</v>
      </c>
      <c r="C91" s="81">
        <v>227</v>
      </c>
      <c r="D91" s="82" t="s">
        <v>16</v>
      </c>
      <c r="E91" s="130"/>
      <c r="F91" s="130"/>
      <c r="G91" s="83">
        <f t="shared" si="11"/>
        <v>0</v>
      </c>
      <c r="H91" s="84">
        <f t="shared" si="12"/>
        <v>0</v>
      </c>
      <c r="I91" s="84">
        <f t="shared" ref="I91:I99" si="17">C91*F91</f>
        <v>0</v>
      </c>
      <c r="J91" s="85">
        <f t="shared" ref="J91:J99" si="18">C91*G91</f>
        <v>0</v>
      </c>
    </row>
    <row r="92" spans="1:10" s="3" customFormat="1" ht="25.5">
      <c r="A92" s="111" t="s">
        <v>122</v>
      </c>
      <c r="B92" s="86" t="s">
        <v>160</v>
      </c>
      <c r="C92" s="81">
        <v>68.099999999999994</v>
      </c>
      <c r="D92" s="82" t="s">
        <v>17</v>
      </c>
      <c r="E92" s="130"/>
      <c r="F92" s="130"/>
      <c r="G92" s="83">
        <f t="shared" si="11"/>
        <v>0</v>
      </c>
      <c r="H92" s="84">
        <f t="shared" si="12"/>
        <v>0</v>
      </c>
      <c r="I92" s="84">
        <f t="shared" si="17"/>
        <v>0</v>
      </c>
      <c r="J92" s="85">
        <f t="shared" si="18"/>
        <v>0</v>
      </c>
    </row>
    <row r="93" spans="1:10" s="3" customFormat="1" ht="25.5">
      <c r="A93" s="111" t="s">
        <v>123</v>
      </c>
      <c r="B93" s="86" t="s">
        <v>164</v>
      </c>
      <c r="C93" s="81">
        <v>34.049999999999997</v>
      </c>
      <c r="D93" s="82" t="s">
        <v>17</v>
      </c>
      <c r="E93" s="130"/>
      <c r="F93" s="130"/>
      <c r="G93" s="83">
        <f t="shared" si="11"/>
        <v>0</v>
      </c>
      <c r="H93" s="84">
        <f t="shared" si="12"/>
        <v>0</v>
      </c>
      <c r="I93" s="84">
        <f t="shared" si="17"/>
        <v>0</v>
      </c>
      <c r="J93" s="85">
        <f t="shared" si="18"/>
        <v>0</v>
      </c>
    </row>
    <row r="94" spans="1:10" s="3" customFormat="1">
      <c r="A94" s="111" t="s">
        <v>124</v>
      </c>
      <c r="B94" s="86" t="s">
        <v>162</v>
      </c>
      <c r="C94" s="81">
        <v>227</v>
      </c>
      <c r="D94" s="82" t="s">
        <v>16</v>
      </c>
      <c r="E94" s="130"/>
      <c r="F94" s="130"/>
      <c r="G94" s="83">
        <f t="shared" si="11"/>
        <v>0</v>
      </c>
      <c r="H94" s="84">
        <f t="shared" si="12"/>
        <v>0</v>
      </c>
      <c r="I94" s="84">
        <f t="shared" si="17"/>
        <v>0</v>
      </c>
      <c r="J94" s="85">
        <f t="shared" si="18"/>
        <v>0</v>
      </c>
    </row>
    <row r="95" spans="1:10" s="3" customFormat="1" ht="38.25">
      <c r="A95" s="111" t="s">
        <v>125</v>
      </c>
      <c r="B95" s="86" t="s">
        <v>165</v>
      </c>
      <c r="C95" s="81">
        <v>6.81</v>
      </c>
      <c r="D95" s="82" t="s">
        <v>17</v>
      </c>
      <c r="E95" s="130"/>
      <c r="F95" s="130"/>
      <c r="G95" s="83">
        <f t="shared" si="11"/>
        <v>0</v>
      </c>
      <c r="H95" s="84">
        <f t="shared" si="12"/>
        <v>0</v>
      </c>
      <c r="I95" s="84">
        <f t="shared" si="17"/>
        <v>0</v>
      </c>
      <c r="J95" s="85">
        <f t="shared" si="18"/>
        <v>0</v>
      </c>
    </row>
    <row r="96" spans="1:10" s="3" customFormat="1">
      <c r="A96" s="111" t="s">
        <v>126</v>
      </c>
      <c r="B96" s="86" t="s">
        <v>166</v>
      </c>
      <c r="C96" s="81">
        <v>227</v>
      </c>
      <c r="D96" s="82" t="s">
        <v>16</v>
      </c>
      <c r="E96" s="130"/>
      <c r="F96" s="130"/>
      <c r="G96" s="83">
        <f t="shared" si="11"/>
        <v>0</v>
      </c>
      <c r="H96" s="84">
        <f t="shared" si="12"/>
        <v>0</v>
      </c>
      <c r="I96" s="84">
        <f t="shared" si="17"/>
        <v>0</v>
      </c>
      <c r="J96" s="85">
        <f t="shared" si="18"/>
        <v>0</v>
      </c>
    </row>
    <row r="97" spans="1:10" s="3" customFormat="1" ht="38.25">
      <c r="A97" s="111" t="s">
        <v>161</v>
      </c>
      <c r="B97" s="86" t="s">
        <v>173</v>
      </c>
      <c r="C97" s="81">
        <v>6.81</v>
      </c>
      <c r="D97" s="82" t="s">
        <v>17</v>
      </c>
      <c r="E97" s="130"/>
      <c r="F97" s="130"/>
      <c r="G97" s="83">
        <f t="shared" si="11"/>
        <v>0</v>
      </c>
      <c r="H97" s="84">
        <f t="shared" si="12"/>
        <v>0</v>
      </c>
      <c r="I97" s="84">
        <f t="shared" si="17"/>
        <v>0</v>
      </c>
      <c r="J97" s="85">
        <f t="shared" si="18"/>
        <v>0</v>
      </c>
    </row>
    <row r="98" spans="1:10" s="3" customFormat="1" ht="25.5">
      <c r="A98" s="111" t="s">
        <v>163</v>
      </c>
      <c r="B98" s="86" t="s">
        <v>172</v>
      </c>
      <c r="C98" s="81">
        <v>1157.7</v>
      </c>
      <c r="D98" s="82" t="s">
        <v>119</v>
      </c>
      <c r="E98" s="130"/>
      <c r="F98" s="130"/>
      <c r="G98" s="83">
        <f t="shared" si="11"/>
        <v>0</v>
      </c>
      <c r="H98" s="84">
        <f t="shared" si="12"/>
        <v>0</v>
      </c>
      <c r="I98" s="84">
        <f t="shared" si="17"/>
        <v>0</v>
      </c>
      <c r="J98" s="85">
        <f t="shared" si="18"/>
        <v>0</v>
      </c>
    </row>
    <row r="99" spans="1:10" s="3" customFormat="1" ht="25.5">
      <c r="A99" s="110" t="s">
        <v>167</v>
      </c>
      <c r="B99" s="86" t="s">
        <v>184</v>
      </c>
      <c r="C99" s="81">
        <v>182.25</v>
      </c>
      <c r="D99" s="82" t="s">
        <v>16</v>
      </c>
      <c r="E99" s="130"/>
      <c r="F99" s="130"/>
      <c r="G99" s="83">
        <f t="shared" si="11"/>
        <v>0</v>
      </c>
      <c r="H99" s="84">
        <f t="shared" si="12"/>
        <v>0</v>
      </c>
      <c r="I99" s="84">
        <f t="shared" si="17"/>
        <v>0</v>
      </c>
      <c r="J99" s="85">
        <f t="shared" si="18"/>
        <v>0</v>
      </c>
    </row>
    <row r="100" spans="1:10" s="3" customFormat="1">
      <c r="A100" s="115" t="s">
        <v>129</v>
      </c>
      <c r="B100" s="116" t="s">
        <v>130</v>
      </c>
      <c r="C100" s="81"/>
      <c r="D100" s="82"/>
      <c r="E100" s="83"/>
      <c r="F100" s="83"/>
      <c r="G100" s="83"/>
      <c r="H100" s="84"/>
      <c r="I100" s="84"/>
      <c r="J100" s="85"/>
    </row>
    <row r="101" spans="1:10" s="3" customFormat="1" ht="38.25">
      <c r="A101" s="111" t="s">
        <v>131</v>
      </c>
      <c r="B101" s="86" t="s">
        <v>132</v>
      </c>
      <c r="C101" s="81">
        <v>34</v>
      </c>
      <c r="D101" s="82" t="s">
        <v>16</v>
      </c>
      <c r="E101" s="130"/>
      <c r="F101" s="130"/>
      <c r="G101" s="83">
        <f t="shared" si="11"/>
        <v>0</v>
      </c>
      <c r="H101" s="84">
        <f t="shared" si="12"/>
        <v>0</v>
      </c>
      <c r="I101" s="84">
        <f>C101*F101</f>
        <v>0</v>
      </c>
      <c r="J101" s="85">
        <f>C101*G101</f>
        <v>0</v>
      </c>
    </row>
    <row r="102" spans="1:10" s="3" customFormat="1">
      <c r="A102" s="115" t="s">
        <v>133</v>
      </c>
      <c r="B102" s="116" t="s">
        <v>134</v>
      </c>
      <c r="C102" s="81"/>
      <c r="D102" s="82"/>
      <c r="E102" s="83"/>
      <c r="F102" s="83"/>
      <c r="G102" s="83"/>
      <c r="H102" s="84"/>
      <c r="I102" s="84"/>
      <c r="J102" s="85"/>
    </row>
    <row r="103" spans="1:10" s="3" customFormat="1">
      <c r="A103" s="111" t="s">
        <v>135</v>
      </c>
      <c r="B103" s="86" t="s">
        <v>136</v>
      </c>
      <c r="C103" s="81">
        <v>281</v>
      </c>
      <c r="D103" s="82" t="s">
        <v>16</v>
      </c>
      <c r="E103" s="130"/>
      <c r="F103" s="130"/>
      <c r="G103" s="83">
        <f t="shared" si="11"/>
        <v>0</v>
      </c>
      <c r="H103" s="84">
        <f t="shared" si="12"/>
        <v>0</v>
      </c>
      <c r="I103" s="84">
        <f>C103*F103</f>
        <v>0</v>
      </c>
      <c r="J103" s="85">
        <f>C103*G103</f>
        <v>0</v>
      </c>
    </row>
    <row r="104" spans="1:10" s="3" customFormat="1">
      <c r="A104" s="110"/>
      <c r="B104" s="91" t="s">
        <v>30</v>
      </c>
      <c r="C104" s="81"/>
      <c r="D104" s="82"/>
      <c r="E104" s="83"/>
      <c r="F104" s="83"/>
      <c r="G104" s="76"/>
      <c r="H104" s="94"/>
      <c r="I104" s="84"/>
      <c r="J104" s="95">
        <f>SUM(J56:J103)</f>
        <v>0</v>
      </c>
    </row>
    <row r="105" spans="1:10" s="3" customFormat="1">
      <c r="A105" s="136"/>
      <c r="B105" s="137"/>
      <c r="C105" s="137"/>
      <c r="D105" s="137"/>
      <c r="E105" s="137"/>
      <c r="F105" s="137"/>
      <c r="G105" s="137"/>
      <c r="H105" s="137"/>
      <c r="I105" s="137"/>
      <c r="J105" s="138"/>
    </row>
    <row r="106" spans="1:10" s="3" customFormat="1">
      <c r="A106" s="136"/>
      <c r="B106" s="137"/>
      <c r="C106" s="137"/>
      <c r="D106" s="137"/>
      <c r="E106" s="137"/>
      <c r="F106" s="137"/>
      <c r="G106" s="137"/>
      <c r="H106" s="137"/>
      <c r="I106" s="137"/>
      <c r="J106" s="138"/>
    </row>
    <row r="107" spans="1:10" s="3" customFormat="1">
      <c r="A107" s="115">
        <v>6</v>
      </c>
      <c r="B107" s="123" t="s">
        <v>27</v>
      </c>
      <c r="C107" s="73"/>
      <c r="D107" s="74"/>
      <c r="E107" s="75"/>
      <c r="F107" s="75"/>
      <c r="G107" s="76"/>
      <c r="H107" s="75"/>
      <c r="I107" s="84"/>
      <c r="J107" s="117"/>
    </row>
    <row r="108" spans="1:10" s="3" customFormat="1">
      <c r="A108" s="110" t="s">
        <v>93</v>
      </c>
      <c r="B108" s="104" t="s">
        <v>28</v>
      </c>
      <c r="C108" s="105">
        <v>3400</v>
      </c>
      <c r="D108" s="106" t="s">
        <v>16</v>
      </c>
      <c r="E108" s="130"/>
      <c r="F108" s="130"/>
      <c r="G108" s="83">
        <f t="shared" ref="G108" si="19">E108+F108</f>
        <v>0</v>
      </c>
      <c r="H108" s="84">
        <f>C108*E108</f>
        <v>0</v>
      </c>
      <c r="I108" s="84">
        <f>C108*F108</f>
        <v>0</v>
      </c>
      <c r="J108" s="85">
        <f>C108*G108</f>
        <v>0</v>
      </c>
    </row>
    <row r="109" spans="1:10" s="4" customFormat="1">
      <c r="A109" s="90"/>
      <c r="B109" s="124" t="s">
        <v>94</v>
      </c>
      <c r="C109" s="74"/>
      <c r="D109" s="125"/>
      <c r="E109" s="74"/>
      <c r="F109" s="74"/>
      <c r="G109" s="84"/>
      <c r="H109" s="126"/>
      <c r="I109" s="84"/>
      <c r="J109" s="127">
        <f>SUM(J108:J108)</f>
        <v>0</v>
      </c>
    </row>
    <row r="110" spans="1:10" s="4" customFormat="1" ht="13.5" thickBot="1">
      <c r="A110" s="150"/>
      <c r="B110" s="151"/>
      <c r="C110" s="151"/>
      <c r="D110" s="151"/>
      <c r="E110" s="151"/>
      <c r="F110" s="151"/>
      <c r="G110" s="151"/>
      <c r="H110" s="151"/>
      <c r="I110" s="151"/>
      <c r="J110" s="152"/>
    </row>
    <row r="111" spans="1:10" ht="15" customHeight="1">
      <c r="A111" s="153" t="s">
        <v>143</v>
      </c>
      <c r="B111" s="154"/>
      <c r="C111" s="154"/>
      <c r="D111" s="154"/>
      <c r="E111" s="154"/>
      <c r="F111" s="154"/>
      <c r="G111" s="154"/>
      <c r="H111" s="154"/>
      <c r="I111" s="154"/>
      <c r="J111" s="128">
        <f>J24+J32+J36+J52+J104+J109</f>
        <v>0</v>
      </c>
    </row>
    <row r="112" spans="1:10" ht="15" customHeight="1">
      <c r="A112" s="155" t="s">
        <v>144</v>
      </c>
      <c r="B112" s="156"/>
      <c r="C112" s="156"/>
      <c r="D112" s="156"/>
      <c r="E112" s="156"/>
      <c r="F112" s="156"/>
      <c r="G112" s="156"/>
      <c r="H112" s="156"/>
      <c r="I112" s="156"/>
      <c r="J112" s="132">
        <v>0</v>
      </c>
    </row>
    <row r="113" spans="1:10" ht="15" customHeight="1" thickBot="1">
      <c r="A113" s="157" t="s">
        <v>145</v>
      </c>
      <c r="B113" s="158"/>
      <c r="C113" s="158"/>
      <c r="D113" s="158"/>
      <c r="E113" s="158"/>
      <c r="F113" s="158"/>
      <c r="G113" s="158"/>
      <c r="H113" s="158"/>
      <c r="I113" s="158"/>
      <c r="J113" s="129">
        <f>J111*(1+J112)</f>
        <v>0</v>
      </c>
    </row>
    <row r="114" spans="1:10" hidden="1">
      <c r="A114" s="14"/>
      <c r="B114" s="5"/>
      <c r="C114" s="5"/>
      <c r="D114" s="5"/>
      <c r="E114" s="6"/>
      <c r="F114" s="6"/>
      <c r="G114" s="5"/>
      <c r="H114" s="5"/>
      <c r="I114" s="5"/>
      <c r="J114" s="7"/>
    </row>
    <row r="115" spans="1:10" ht="12.75" hidden="1" customHeight="1">
      <c r="A115" s="159" t="s">
        <v>21</v>
      </c>
      <c r="B115" s="160"/>
      <c r="C115" s="160"/>
      <c r="D115" s="160"/>
      <c r="E115" s="160"/>
      <c r="F115" s="160"/>
      <c r="G115" s="160"/>
      <c r="H115" s="160"/>
      <c r="I115" s="160"/>
      <c r="J115" s="161"/>
    </row>
    <row r="116" spans="1:10" hidden="1">
      <c r="A116" s="14"/>
      <c r="B116" s="5"/>
      <c r="C116" s="2"/>
      <c r="D116" s="15"/>
      <c r="E116" s="15"/>
      <c r="F116" s="15"/>
      <c r="G116" s="8"/>
      <c r="H116" s="15"/>
      <c r="I116" s="15"/>
      <c r="J116" s="7"/>
    </row>
    <row r="117" spans="1:10" hidden="1">
      <c r="A117" s="14"/>
      <c r="B117" s="5"/>
      <c r="C117" s="2"/>
      <c r="D117" s="15"/>
      <c r="E117" s="15"/>
      <c r="F117" s="15"/>
      <c r="G117" s="8"/>
      <c r="H117" s="15"/>
      <c r="I117" s="15"/>
      <c r="J117" s="7"/>
    </row>
    <row r="118" spans="1:10" hidden="1">
      <c r="A118" s="14"/>
      <c r="B118" s="5"/>
      <c r="C118" s="2"/>
      <c r="D118" s="15"/>
      <c r="E118" s="15"/>
      <c r="F118" s="15"/>
      <c r="G118" s="8"/>
      <c r="H118" s="15"/>
      <c r="I118" s="15"/>
      <c r="J118" s="7"/>
    </row>
    <row r="119" spans="1:10" hidden="1">
      <c r="A119" s="14"/>
      <c r="B119" s="5"/>
      <c r="C119" s="2"/>
      <c r="D119" s="15"/>
      <c r="E119" s="15"/>
      <c r="F119" s="15"/>
      <c r="G119" s="8"/>
      <c r="H119" s="15"/>
      <c r="I119" s="15"/>
      <c r="J119" s="7"/>
    </row>
    <row r="120" spans="1:10" hidden="1">
      <c r="A120" s="14"/>
      <c r="B120" s="5"/>
      <c r="C120" s="2"/>
      <c r="D120" s="15"/>
      <c r="E120" s="15"/>
      <c r="F120" s="15"/>
      <c r="G120" s="8"/>
      <c r="H120" s="15"/>
      <c r="I120" s="15"/>
      <c r="J120" s="7"/>
    </row>
    <row r="121" spans="1:10" ht="12.75" hidden="1" customHeight="1">
      <c r="A121" s="162" t="s">
        <v>22</v>
      </c>
      <c r="B121" s="163"/>
      <c r="C121" s="163"/>
      <c r="D121" s="163"/>
      <c r="E121" s="163"/>
      <c r="F121" s="163"/>
      <c r="G121" s="163"/>
      <c r="H121" s="163"/>
      <c r="I121" s="163"/>
      <c r="J121" s="164"/>
    </row>
    <row r="122" spans="1:10" ht="12.75" hidden="1" customHeight="1">
      <c r="A122" s="147" t="s">
        <v>23</v>
      </c>
      <c r="B122" s="148"/>
      <c r="C122" s="148"/>
      <c r="D122" s="148"/>
      <c r="E122" s="148"/>
      <c r="F122" s="148"/>
      <c r="G122" s="148"/>
      <c r="H122" s="148"/>
      <c r="I122" s="148"/>
      <c r="J122" s="149"/>
    </row>
    <row r="123" spans="1:10" ht="12.75" hidden="1" customHeight="1">
      <c r="A123" s="147" t="s">
        <v>24</v>
      </c>
      <c r="B123" s="148"/>
      <c r="C123" s="148"/>
      <c r="D123" s="148"/>
      <c r="E123" s="148"/>
      <c r="F123" s="148"/>
      <c r="G123" s="148"/>
      <c r="H123" s="148"/>
      <c r="I123" s="148"/>
      <c r="J123" s="149"/>
    </row>
    <row r="124" spans="1:10" ht="13.5" hidden="1" thickBot="1">
      <c r="A124" s="9"/>
      <c r="B124" s="10"/>
      <c r="C124" s="10"/>
      <c r="D124" s="11"/>
      <c r="E124" s="11"/>
      <c r="F124" s="11"/>
      <c r="G124" s="10"/>
      <c r="H124" s="11"/>
      <c r="I124" s="11"/>
      <c r="J124" s="12"/>
    </row>
    <row r="125" spans="1:10">
      <c r="A125" s="15"/>
      <c r="B125" s="2"/>
      <c r="C125" s="2"/>
      <c r="D125" s="15"/>
      <c r="E125" s="15"/>
      <c r="F125" s="15"/>
      <c r="G125" s="2"/>
      <c r="H125" s="15"/>
      <c r="I125" s="15"/>
      <c r="J125" s="2"/>
    </row>
    <row r="131" spans="2:2">
      <c r="B131"/>
    </row>
  </sheetData>
  <mergeCells count="30">
    <mergeCell ref="B7:J7"/>
    <mergeCell ref="B8:J8"/>
    <mergeCell ref="A9:J9"/>
    <mergeCell ref="A1:J1"/>
    <mergeCell ref="A2:J2"/>
    <mergeCell ref="A3:J3"/>
    <mergeCell ref="A4:J4"/>
    <mergeCell ref="A5:J5"/>
    <mergeCell ref="B6:J6"/>
    <mergeCell ref="A123:J123"/>
    <mergeCell ref="A53:J53"/>
    <mergeCell ref="A105:J105"/>
    <mergeCell ref="A106:J106"/>
    <mergeCell ref="A110:J110"/>
    <mergeCell ref="A111:I111"/>
    <mergeCell ref="A112:I112"/>
    <mergeCell ref="A113:I113"/>
    <mergeCell ref="A115:J115"/>
    <mergeCell ref="A121:J121"/>
    <mergeCell ref="A122:J122"/>
    <mergeCell ref="A13:J13"/>
    <mergeCell ref="A25:J25"/>
    <mergeCell ref="A33:J33"/>
    <mergeCell ref="A37:J37"/>
    <mergeCell ref="A11:A12"/>
    <mergeCell ref="B11:B12"/>
    <mergeCell ref="C11:C12"/>
    <mergeCell ref="D11:D12"/>
    <mergeCell ref="G11:G12"/>
    <mergeCell ref="J11:J12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80" fitToHeight="0" orientation="landscape" horizontalDpi="300" r:id="rId1"/>
  <headerFooter>
    <oddFooter>&amp;RPágina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6"/>
  <sheetViews>
    <sheetView view="pageBreakPreview" zoomScaleNormal="95" zoomScaleSheetLayoutView="100" workbookViewId="0">
      <selection activeCell="F7" sqref="F7"/>
    </sheetView>
  </sheetViews>
  <sheetFormatPr defaultRowHeight="12.75"/>
  <cols>
    <col min="1" max="1" width="5.28515625" style="19" customWidth="1"/>
    <col min="2" max="2" width="44.140625" style="19" customWidth="1"/>
    <col min="3" max="3" width="17" style="19" customWidth="1"/>
    <col min="4" max="7" width="15.7109375" style="19" customWidth="1"/>
    <col min="8" max="8" width="16.5703125" style="19" customWidth="1"/>
    <col min="9" max="11" width="10.85546875" style="19" customWidth="1"/>
    <col min="12" max="12" width="12.7109375" style="19" customWidth="1"/>
    <col min="13" max="258" width="9.140625" style="19"/>
    <col min="259" max="259" width="5.28515625" style="19" customWidth="1"/>
    <col min="260" max="260" width="44.140625" style="19" customWidth="1"/>
    <col min="261" max="261" width="17" style="19" customWidth="1"/>
    <col min="262" max="263" width="15.7109375" style="19" customWidth="1"/>
    <col min="264" max="264" width="16.5703125" style="19" customWidth="1"/>
    <col min="265" max="267" width="10.85546875" style="19" customWidth="1"/>
    <col min="268" max="268" width="12.7109375" style="19" customWidth="1"/>
    <col min="269" max="514" width="9.140625" style="19"/>
    <col min="515" max="515" width="5.28515625" style="19" customWidth="1"/>
    <col min="516" max="516" width="44.140625" style="19" customWidth="1"/>
    <col min="517" max="517" width="17" style="19" customWidth="1"/>
    <col min="518" max="519" width="15.7109375" style="19" customWidth="1"/>
    <col min="520" max="520" width="16.5703125" style="19" customWidth="1"/>
    <col min="521" max="523" width="10.85546875" style="19" customWidth="1"/>
    <col min="524" max="524" width="12.7109375" style="19" customWidth="1"/>
    <col min="525" max="770" width="9.140625" style="19"/>
    <col min="771" max="771" width="5.28515625" style="19" customWidth="1"/>
    <col min="772" max="772" width="44.140625" style="19" customWidth="1"/>
    <col min="773" max="773" width="17" style="19" customWidth="1"/>
    <col min="774" max="775" width="15.7109375" style="19" customWidth="1"/>
    <col min="776" max="776" width="16.5703125" style="19" customWidth="1"/>
    <col min="777" max="779" width="10.85546875" style="19" customWidth="1"/>
    <col min="780" max="780" width="12.7109375" style="19" customWidth="1"/>
    <col min="781" max="1026" width="9.140625" style="19"/>
    <col min="1027" max="1027" width="5.28515625" style="19" customWidth="1"/>
    <col min="1028" max="1028" width="44.140625" style="19" customWidth="1"/>
    <col min="1029" max="1029" width="17" style="19" customWidth="1"/>
    <col min="1030" max="1031" width="15.7109375" style="19" customWidth="1"/>
    <col min="1032" max="1032" width="16.5703125" style="19" customWidth="1"/>
    <col min="1033" max="1035" width="10.85546875" style="19" customWidth="1"/>
    <col min="1036" max="1036" width="12.7109375" style="19" customWidth="1"/>
    <col min="1037" max="1282" width="9.140625" style="19"/>
    <col min="1283" max="1283" width="5.28515625" style="19" customWidth="1"/>
    <col min="1284" max="1284" width="44.140625" style="19" customWidth="1"/>
    <col min="1285" max="1285" width="17" style="19" customWidth="1"/>
    <col min="1286" max="1287" width="15.7109375" style="19" customWidth="1"/>
    <col min="1288" max="1288" width="16.5703125" style="19" customWidth="1"/>
    <col min="1289" max="1291" width="10.85546875" style="19" customWidth="1"/>
    <col min="1292" max="1292" width="12.7109375" style="19" customWidth="1"/>
    <col min="1293" max="1538" width="9.140625" style="19"/>
    <col min="1539" max="1539" width="5.28515625" style="19" customWidth="1"/>
    <col min="1540" max="1540" width="44.140625" style="19" customWidth="1"/>
    <col min="1541" max="1541" width="17" style="19" customWidth="1"/>
    <col min="1542" max="1543" width="15.7109375" style="19" customWidth="1"/>
    <col min="1544" max="1544" width="16.5703125" style="19" customWidth="1"/>
    <col min="1545" max="1547" width="10.85546875" style="19" customWidth="1"/>
    <col min="1548" max="1548" width="12.7109375" style="19" customWidth="1"/>
    <col min="1549" max="1794" width="9.140625" style="19"/>
    <col min="1795" max="1795" width="5.28515625" style="19" customWidth="1"/>
    <col min="1796" max="1796" width="44.140625" style="19" customWidth="1"/>
    <col min="1797" max="1797" width="17" style="19" customWidth="1"/>
    <col min="1798" max="1799" width="15.7109375" style="19" customWidth="1"/>
    <col min="1800" max="1800" width="16.5703125" style="19" customWidth="1"/>
    <col min="1801" max="1803" width="10.85546875" style="19" customWidth="1"/>
    <col min="1804" max="1804" width="12.7109375" style="19" customWidth="1"/>
    <col min="1805" max="2050" width="9.140625" style="19"/>
    <col min="2051" max="2051" width="5.28515625" style="19" customWidth="1"/>
    <col min="2052" max="2052" width="44.140625" style="19" customWidth="1"/>
    <col min="2053" max="2053" width="17" style="19" customWidth="1"/>
    <col min="2054" max="2055" width="15.7109375" style="19" customWidth="1"/>
    <col min="2056" max="2056" width="16.5703125" style="19" customWidth="1"/>
    <col min="2057" max="2059" width="10.85546875" style="19" customWidth="1"/>
    <col min="2060" max="2060" width="12.7109375" style="19" customWidth="1"/>
    <col min="2061" max="2306" width="9.140625" style="19"/>
    <col min="2307" max="2307" width="5.28515625" style="19" customWidth="1"/>
    <col min="2308" max="2308" width="44.140625" style="19" customWidth="1"/>
    <col min="2309" max="2309" width="17" style="19" customWidth="1"/>
    <col min="2310" max="2311" width="15.7109375" style="19" customWidth="1"/>
    <col min="2312" max="2312" width="16.5703125" style="19" customWidth="1"/>
    <col min="2313" max="2315" width="10.85546875" style="19" customWidth="1"/>
    <col min="2316" max="2316" width="12.7109375" style="19" customWidth="1"/>
    <col min="2317" max="2562" width="9.140625" style="19"/>
    <col min="2563" max="2563" width="5.28515625" style="19" customWidth="1"/>
    <col min="2564" max="2564" width="44.140625" style="19" customWidth="1"/>
    <col min="2565" max="2565" width="17" style="19" customWidth="1"/>
    <col min="2566" max="2567" width="15.7109375" style="19" customWidth="1"/>
    <col min="2568" max="2568" width="16.5703125" style="19" customWidth="1"/>
    <col min="2569" max="2571" width="10.85546875" style="19" customWidth="1"/>
    <col min="2572" max="2572" width="12.7109375" style="19" customWidth="1"/>
    <col min="2573" max="2818" width="9.140625" style="19"/>
    <col min="2819" max="2819" width="5.28515625" style="19" customWidth="1"/>
    <col min="2820" max="2820" width="44.140625" style="19" customWidth="1"/>
    <col min="2821" max="2821" width="17" style="19" customWidth="1"/>
    <col min="2822" max="2823" width="15.7109375" style="19" customWidth="1"/>
    <col min="2824" max="2824" width="16.5703125" style="19" customWidth="1"/>
    <col min="2825" max="2827" width="10.85546875" style="19" customWidth="1"/>
    <col min="2828" max="2828" width="12.7109375" style="19" customWidth="1"/>
    <col min="2829" max="3074" width="9.140625" style="19"/>
    <col min="3075" max="3075" width="5.28515625" style="19" customWidth="1"/>
    <col min="3076" max="3076" width="44.140625" style="19" customWidth="1"/>
    <col min="3077" max="3077" width="17" style="19" customWidth="1"/>
    <col min="3078" max="3079" width="15.7109375" style="19" customWidth="1"/>
    <col min="3080" max="3080" width="16.5703125" style="19" customWidth="1"/>
    <col min="3081" max="3083" width="10.85546875" style="19" customWidth="1"/>
    <col min="3084" max="3084" width="12.7109375" style="19" customWidth="1"/>
    <col min="3085" max="3330" width="9.140625" style="19"/>
    <col min="3331" max="3331" width="5.28515625" style="19" customWidth="1"/>
    <col min="3332" max="3332" width="44.140625" style="19" customWidth="1"/>
    <col min="3333" max="3333" width="17" style="19" customWidth="1"/>
    <col min="3334" max="3335" width="15.7109375" style="19" customWidth="1"/>
    <col min="3336" max="3336" width="16.5703125" style="19" customWidth="1"/>
    <col min="3337" max="3339" width="10.85546875" style="19" customWidth="1"/>
    <col min="3340" max="3340" width="12.7109375" style="19" customWidth="1"/>
    <col min="3341" max="3586" width="9.140625" style="19"/>
    <col min="3587" max="3587" width="5.28515625" style="19" customWidth="1"/>
    <col min="3588" max="3588" width="44.140625" style="19" customWidth="1"/>
    <col min="3589" max="3589" width="17" style="19" customWidth="1"/>
    <col min="3590" max="3591" width="15.7109375" style="19" customWidth="1"/>
    <col min="3592" max="3592" width="16.5703125" style="19" customWidth="1"/>
    <col min="3593" max="3595" width="10.85546875" style="19" customWidth="1"/>
    <col min="3596" max="3596" width="12.7109375" style="19" customWidth="1"/>
    <col min="3597" max="3842" width="9.140625" style="19"/>
    <col min="3843" max="3843" width="5.28515625" style="19" customWidth="1"/>
    <col min="3844" max="3844" width="44.140625" style="19" customWidth="1"/>
    <col min="3845" max="3845" width="17" style="19" customWidth="1"/>
    <col min="3846" max="3847" width="15.7109375" style="19" customWidth="1"/>
    <col min="3848" max="3848" width="16.5703125" style="19" customWidth="1"/>
    <col min="3849" max="3851" width="10.85546875" style="19" customWidth="1"/>
    <col min="3852" max="3852" width="12.7109375" style="19" customWidth="1"/>
    <col min="3853" max="4098" width="9.140625" style="19"/>
    <col min="4099" max="4099" width="5.28515625" style="19" customWidth="1"/>
    <col min="4100" max="4100" width="44.140625" style="19" customWidth="1"/>
    <col min="4101" max="4101" width="17" style="19" customWidth="1"/>
    <col min="4102" max="4103" width="15.7109375" style="19" customWidth="1"/>
    <col min="4104" max="4104" width="16.5703125" style="19" customWidth="1"/>
    <col min="4105" max="4107" width="10.85546875" style="19" customWidth="1"/>
    <col min="4108" max="4108" width="12.7109375" style="19" customWidth="1"/>
    <col min="4109" max="4354" width="9.140625" style="19"/>
    <col min="4355" max="4355" width="5.28515625" style="19" customWidth="1"/>
    <col min="4356" max="4356" width="44.140625" style="19" customWidth="1"/>
    <col min="4357" max="4357" width="17" style="19" customWidth="1"/>
    <col min="4358" max="4359" width="15.7109375" style="19" customWidth="1"/>
    <col min="4360" max="4360" width="16.5703125" style="19" customWidth="1"/>
    <col min="4361" max="4363" width="10.85546875" style="19" customWidth="1"/>
    <col min="4364" max="4364" width="12.7109375" style="19" customWidth="1"/>
    <col min="4365" max="4610" width="9.140625" style="19"/>
    <col min="4611" max="4611" width="5.28515625" style="19" customWidth="1"/>
    <col min="4612" max="4612" width="44.140625" style="19" customWidth="1"/>
    <col min="4613" max="4613" width="17" style="19" customWidth="1"/>
    <col min="4614" max="4615" width="15.7109375" style="19" customWidth="1"/>
    <col min="4616" max="4616" width="16.5703125" style="19" customWidth="1"/>
    <col min="4617" max="4619" width="10.85546875" style="19" customWidth="1"/>
    <col min="4620" max="4620" width="12.7109375" style="19" customWidth="1"/>
    <col min="4621" max="4866" width="9.140625" style="19"/>
    <col min="4867" max="4867" width="5.28515625" style="19" customWidth="1"/>
    <col min="4868" max="4868" width="44.140625" style="19" customWidth="1"/>
    <col min="4869" max="4869" width="17" style="19" customWidth="1"/>
    <col min="4870" max="4871" width="15.7109375" style="19" customWidth="1"/>
    <col min="4872" max="4872" width="16.5703125" style="19" customWidth="1"/>
    <col min="4873" max="4875" width="10.85546875" style="19" customWidth="1"/>
    <col min="4876" max="4876" width="12.7109375" style="19" customWidth="1"/>
    <col min="4877" max="5122" width="9.140625" style="19"/>
    <col min="5123" max="5123" width="5.28515625" style="19" customWidth="1"/>
    <col min="5124" max="5124" width="44.140625" style="19" customWidth="1"/>
    <col min="5125" max="5125" width="17" style="19" customWidth="1"/>
    <col min="5126" max="5127" width="15.7109375" style="19" customWidth="1"/>
    <col min="5128" max="5128" width="16.5703125" style="19" customWidth="1"/>
    <col min="5129" max="5131" width="10.85546875" style="19" customWidth="1"/>
    <col min="5132" max="5132" width="12.7109375" style="19" customWidth="1"/>
    <col min="5133" max="5378" width="9.140625" style="19"/>
    <col min="5379" max="5379" width="5.28515625" style="19" customWidth="1"/>
    <col min="5380" max="5380" width="44.140625" style="19" customWidth="1"/>
    <col min="5381" max="5381" width="17" style="19" customWidth="1"/>
    <col min="5382" max="5383" width="15.7109375" style="19" customWidth="1"/>
    <col min="5384" max="5384" width="16.5703125" style="19" customWidth="1"/>
    <col min="5385" max="5387" width="10.85546875" style="19" customWidth="1"/>
    <col min="5388" max="5388" width="12.7109375" style="19" customWidth="1"/>
    <col min="5389" max="5634" width="9.140625" style="19"/>
    <col min="5635" max="5635" width="5.28515625" style="19" customWidth="1"/>
    <col min="5636" max="5636" width="44.140625" style="19" customWidth="1"/>
    <col min="5637" max="5637" width="17" style="19" customWidth="1"/>
    <col min="5638" max="5639" width="15.7109375" style="19" customWidth="1"/>
    <col min="5640" max="5640" width="16.5703125" style="19" customWidth="1"/>
    <col min="5641" max="5643" width="10.85546875" style="19" customWidth="1"/>
    <col min="5644" max="5644" width="12.7109375" style="19" customWidth="1"/>
    <col min="5645" max="5890" width="9.140625" style="19"/>
    <col min="5891" max="5891" width="5.28515625" style="19" customWidth="1"/>
    <col min="5892" max="5892" width="44.140625" style="19" customWidth="1"/>
    <col min="5893" max="5893" width="17" style="19" customWidth="1"/>
    <col min="5894" max="5895" width="15.7109375" style="19" customWidth="1"/>
    <col min="5896" max="5896" width="16.5703125" style="19" customWidth="1"/>
    <col min="5897" max="5899" width="10.85546875" style="19" customWidth="1"/>
    <col min="5900" max="5900" width="12.7109375" style="19" customWidth="1"/>
    <col min="5901" max="6146" width="9.140625" style="19"/>
    <col min="6147" max="6147" width="5.28515625" style="19" customWidth="1"/>
    <col min="6148" max="6148" width="44.140625" style="19" customWidth="1"/>
    <col min="6149" max="6149" width="17" style="19" customWidth="1"/>
    <col min="6150" max="6151" width="15.7109375" style="19" customWidth="1"/>
    <col min="6152" max="6152" width="16.5703125" style="19" customWidth="1"/>
    <col min="6153" max="6155" width="10.85546875" style="19" customWidth="1"/>
    <col min="6156" max="6156" width="12.7109375" style="19" customWidth="1"/>
    <col min="6157" max="6402" width="9.140625" style="19"/>
    <col min="6403" max="6403" width="5.28515625" style="19" customWidth="1"/>
    <col min="6404" max="6404" width="44.140625" style="19" customWidth="1"/>
    <col min="6405" max="6405" width="17" style="19" customWidth="1"/>
    <col min="6406" max="6407" width="15.7109375" style="19" customWidth="1"/>
    <col min="6408" max="6408" width="16.5703125" style="19" customWidth="1"/>
    <col min="6409" max="6411" width="10.85546875" style="19" customWidth="1"/>
    <col min="6412" max="6412" width="12.7109375" style="19" customWidth="1"/>
    <col min="6413" max="6658" width="9.140625" style="19"/>
    <col min="6659" max="6659" width="5.28515625" style="19" customWidth="1"/>
    <col min="6660" max="6660" width="44.140625" style="19" customWidth="1"/>
    <col min="6661" max="6661" width="17" style="19" customWidth="1"/>
    <col min="6662" max="6663" width="15.7109375" style="19" customWidth="1"/>
    <col min="6664" max="6664" width="16.5703125" style="19" customWidth="1"/>
    <col min="6665" max="6667" width="10.85546875" style="19" customWidth="1"/>
    <col min="6668" max="6668" width="12.7109375" style="19" customWidth="1"/>
    <col min="6669" max="6914" width="9.140625" style="19"/>
    <col min="6915" max="6915" width="5.28515625" style="19" customWidth="1"/>
    <col min="6916" max="6916" width="44.140625" style="19" customWidth="1"/>
    <col min="6917" max="6917" width="17" style="19" customWidth="1"/>
    <col min="6918" max="6919" width="15.7109375" style="19" customWidth="1"/>
    <col min="6920" max="6920" width="16.5703125" style="19" customWidth="1"/>
    <col min="6921" max="6923" width="10.85546875" style="19" customWidth="1"/>
    <col min="6924" max="6924" width="12.7109375" style="19" customWidth="1"/>
    <col min="6925" max="7170" width="9.140625" style="19"/>
    <col min="7171" max="7171" width="5.28515625" style="19" customWidth="1"/>
    <col min="7172" max="7172" width="44.140625" style="19" customWidth="1"/>
    <col min="7173" max="7173" width="17" style="19" customWidth="1"/>
    <col min="7174" max="7175" width="15.7109375" style="19" customWidth="1"/>
    <col min="7176" max="7176" width="16.5703125" style="19" customWidth="1"/>
    <col min="7177" max="7179" width="10.85546875" style="19" customWidth="1"/>
    <col min="7180" max="7180" width="12.7109375" style="19" customWidth="1"/>
    <col min="7181" max="7426" width="9.140625" style="19"/>
    <col min="7427" max="7427" width="5.28515625" style="19" customWidth="1"/>
    <col min="7428" max="7428" width="44.140625" style="19" customWidth="1"/>
    <col min="7429" max="7429" width="17" style="19" customWidth="1"/>
    <col min="7430" max="7431" width="15.7109375" style="19" customWidth="1"/>
    <col min="7432" max="7432" width="16.5703125" style="19" customWidth="1"/>
    <col min="7433" max="7435" width="10.85546875" style="19" customWidth="1"/>
    <col min="7436" max="7436" width="12.7109375" style="19" customWidth="1"/>
    <col min="7437" max="7682" width="9.140625" style="19"/>
    <col min="7683" max="7683" width="5.28515625" style="19" customWidth="1"/>
    <col min="7684" max="7684" width="44.140625" style="19" customWidth="1"/>
    <col min="7685" max="7685" width="17" style="19" customWidth="1"/>
    <col min="7686" max="7687" width="15.7109375" style="19" customWidth="1"/>
    <col min="7688" max="7688" width="16.5703125" style="19" customWidth="1"/>
    <col min="7689" max="7691" width="10.85546875" style="19" customWidth="1"/>
    <col min="7692" max="7692" width="12.7109375" style="19" customWidth="1"/>
    <col min="7693" max="7938" width="9.140625" style="19"/>
    <col min="7939" max="7939" width="5.28515625" style="19" customWidth="1"/>
    <col min="7940" max="7940" width="44.140625" style="19" customWidth="1"/>
    <col min="7941" max="7941" width="17" style="19" customWidth="1"/>
    <col min="7942" max="7943" width="15.7109375" style="19" customWidth="1"/>
    <col min="7944" max="7944" width="16.5703125" style="19" customWidth="1"/>
    <col min="7945" max="7947" width="10.85546875" style="19" customWidth="1"/>
    <col min="7948" max="7948" width="12.7109375" style="19" customWidth="1"/>
    <col min="7949" max="8194" width="9.140625" style="19"/>
    <col min="8195" max="8195" width="5.28515625" style="19" customWidth="1"/>
    <col min="8196" max="8196" width="44.140625" style="19" customWidth="1"/>
    <col min="8197" max="8197" width="17" style="19" customWidth="1"/>
    <col min="8198" max="8199" width="15.7109375" style="19" customWidth="1"/>
    <col min="8200" max="8200" width="16.5703125" style="19" customWidth="1"/>
    <col min="8201" max="8203" width="10.85546875" style="19" customWidth="1"/>
    <col min="8204" max="8204" width="12.7109375" style="19" customWidth="1"/>
    <col min="8205" max="8450" width="9.140625" style="19"/>
    <col min="8451" max="8451" width="5.28515625" style="19" customWidth="1"/>
    <col min="8452" max="8452" width="44.140625" style="19" customWidth="1"/>
    <col min="8453" max="8453" width="17" style="19" customWidth="1"/>
    <col min="8454" max="8455" width="15.7109375" style="19" customWidth="1"/>
    <col min="8456" max="8456" width="16.5703125" style="19" customWidth="1"/>
    <col min="8457" max="8459" width="10.85546875" style="19" customWidth="1"/>
    <col min="8460" max="8460" width="12.7109375" style="19" customWidth="1"/>
    <col min="8461" max="8706" width="9.140625" style="19"/>
    <col min="8707" max="8707" width="5.28515625" style="19" customWidth="1"/>
    <col min="8708" max="8708" width="44.140625" style="19" customWidth="1"/>
    <col min="8709" max="8709" width="17" style="19" customWidth="1"/>
    <col min="8710" max="8711" width="15.7109375" style="19" customWidth="1"/>
    <col min="8712" max="8712" width="16.5703125" style="19" customWidth="1"/>
    <col min="8713" max="8715" width="10.85546875" style="19" customWidth="1"/>
    <col min="8716" max="8716" width="12.7109375" style="19" customWidth="1"/>
    <col min="8717" max="8962" width="9.140625" style="19"/>
    <col min="8963" max="8963" width="5.28515625" style="19" customWidth="1"/>
    <col min="8964" max="8964" width="44.140625" style="19" customWidth="1"/>
    <col min="8965" max="8965" width="17" style="19" customWidth="1"/>
    <col min="8966" max="8967" width="15.7109375" style="19" customWidth="1"/>
    <col min="8968" max="8968" width="16.5703125" style="19" customWidth="1"/>
    <col min="8969" max="8971" width="10.85546875" style="19" customWidth="1"/>
    <col min="8972" max="8972" width="12.7109375" style="19" customWidth="1"/>
    <col min="8973" max="9218" width="9.140625" style="19"/>
    <col min="9219" max="9219" width="5.28515625" style="19" customWidth="1"/>
    <col min="9220" max="9220" width="44.140625" style="19" customWidth="1"/>
    <col min="9221" max="9221" width="17" style="19" customWidth="1"/>
    <col min="9222" max="9223" width="15.7109375" style="19" customWidth="1"/>
    <col min="9224" max="9224" width="16.5703125" style="19" customWidth="1"/>
    <col min="9225" max="9227" width="10.85546875" style="19" customWidth="1"/>
    <col min="9228" max="9228" width="12.7109375" style="19" customWidth="1"/>
    <col min="9229" max="9474" width="9.140625" style="19"/>
    <col min="9475" max="9475" width="5.28515625" style="19" customWidth="1"/>
    <col min="9476" max="9476" width="44.140625" style="19" customWidth="1"/>
    <col min="9477" max="9477" width="17" style="19" customWidth="1"/>
    <col min="9478" max="9479" width="15.7109375" style="19" customWidth="1"/>
    <col min="9480" max="9480" width="16.5703125" style="19" customWidth="1"/>
    <col min="9481" max="9483" width="10.85546875" style="19" customWidth="1"/>
    <col min="9484" max="9484" width="12.7109375" style="19" customWidth="1"/>
    <col min="9485" max="9730" width="9.140625" style="19"/>
    <col min="9731" max="9731" width="5.28515625" style="19" customWidth="1"/>
    <col min="9732" max="9732" width="44.140625" style="19" customWidth="1"/>
    <col min="9733" max="9733" width="17" style="19" customWidth="1"/>
    <col min="9734" max="9735" width="15.7109375" style="19" customWidth="1"/>
    <col min="9736" max="9736" width="16.5703125" style="19" customWidth="1"/>
    <col min="9737" max="9739" width="10.85546875" style="19" customWidth="1"/>
    <col min="9740" max="9740" width="12.7109375" style="19" customWidth="1"/>
    <col min="9741" max="9986" width="9.140625" style="19"/>
    <col min="9987" max="9987" width="5.28515625" style="19" customWidth="1"/>
    <col min="9988" max="9988" width="44.140625" style="19" customWidth="1"/>
    <col min="9989" max="9989" width="17" style="19" customWidth="1"/>
    <col min="9990" max="9991" width="15.7109375" style="19" customWidth="1"/>
    <col min="9992" max="9992" width="16.5703125" style="19" customWidth="1"/>
    <col min="9993" max="9995" width="10.85546875" style="19" customWidth="1"/>
    <col min="9996" max="9996" width="12.7109375" style="19" customWidth="1"/>
    <col min="9997" max="10242" width="9.140625" style="19"/>
    <col min="10243" max="10243" width="5.28515625" style="19" customWidth="1"/>
    <col min="10244" max="10244" width="44.140625" style="19" customWidth="1"/>
    <col min="10245" max="10245" width="17" style="19" customWidth="1"/>
    <col min="10246" max="10247" width="15.7109375" style="19" customWidth="1"/>
    <col min="10248" max="10248" width="16.5703125" style="19" customWidth="1"/>
    <col min="10249" max="10251" width="10.85546875" style="19" customWidth="1"/>
    <col min="10252" max="10252" width="12.7109375" style="19" customWidth="1"/>
    <col min="10253" max="10498" width="9.140625" style="19"/>
    <col min="10499" max="10499" width="5.28515625" style="19" customWidth="1"/>
    <col min="10500" max="10500" width="44.140625" style="19" customWidth="1"/>
    <col min="10501" max="10501" width="17" style="19" customWidth="1"/>
    <col min="10502" max="10503" width="15.7109375" style="19" customWidth="1"/>
    <col min="10504" max="10504" width="16.5703125" style="19" customWidth="1"/>
    <col min="10505" max="10507" width="10.85546875" style="19" customWidth="1"/>
    <col min="10508" max="10508" width="12.7109375" style="19" customWidth="1"/>
    <col min="10509" max="10754" width="9.140625" style="19"/>
    <col min="10755" max="10755" width="5.28515625" style="19" customWidth="1"/>
    <col min="10756" max="10756" width="44.140625" style="19" customWidth="1"/>
    <col min="10757" max="10757" width="17" style="19" customWidth="1"/>
    <col min="10758" max="10759" width="15.7109375" style="19" customWidth="1"/>
    <col min="10760" max="10760" width="16.5703125" style="19" customWidth="1"/>
    <col min="10761" max="10763" width="10.85546875" style="19" customWidth="1"/>
    <col min="10764" max="10764" width="12.7109375" style="19" customWidth="1"/>
    <col min="10765" max="11010" width="9.140625" style="19"/>
    <col min="11011" max="11011" width="5.28515625" style="19" customWidth="1"/>
    <col min="11012" max="11012" width="44.140625" style="19" customWidth="1"/>
    <col min="11013" max="11013" width="17" style="19" customWidth="1"/>
    <col min="11014" max="11015" width="15.7109375" style="19" customWidth="1"/>
    <col min="11016" max="11016" width="16.5703125" style="19" customWidth="1"/>
    <col min="11017" max="11019" width="10.85546875" style="19" customWidth="1"/>
    <col min="11020" max="11020" width="12.7109375" style="19" customWidth="1"/>
    <col min="11021" max="11266" width="9.140625" style="19"/>
    <col min="11267" max="11267" width="5.28515625" style="19" customWidth="1"/>
    <col min="11268" max="11268" width="44.140625" style="19" customWidth="1"/>
    <col min="11269" max="11269" width="17" style="19" customWidth="1"/>
    <col min="11270" max="11271" width="15.7109375" style="19" customWidth="1"/>
    <col min="11272" max="11272" width="16.5703125" style="19" customWidth="1"/>
    <col min="11273" max="11275" width="10.85546875" style="19" customWidth="1"/>
    <col min="11276" max="11276" width="12.7109375" style="19" customWidth="1"/>
    <col min="11277" max="11522" width="9.140625" style="19"/>
    <col min="11523" max="11523" width="5.28515625" style="19" customWidth="1"/>
    <col min="11524" max="11524" width="44.140625" style="19" customWidth="1"/>
    <col min="11525" max="11525" width="17" style="19" customWidth="1"/>
    <col min="11526" max="11527" width="15.7109375" style="19" customWidth="1"/>
    <col min="11528" max="11528" width="16.5703125" style="19" customWidth="1"/>
    <col min="11529" max="11531" width="10.85546875" style="19" customWidth="1"/>
    <col min="11532" max="11532" width="12.7109375" style="19" customWidth="1"/>
    <col min="11533" max="11778" width="9.140625" style="19"/>
    <col min="11779" max="11779" width="5.28515625" style="19" customWidth="1"/>
    <col min="11780" max="11780" width="44.140625" style="19" customWidth="1"/>
    <col min="11781" max="11781" width="17" style="19" customWidth="1"/>
    <col min="11782" max="11783" width="15.7109375" style="19" customWidth="1"/>
    <col min="11784" max="11784" width="16.5703125" style="19" customWidth="1"/>
    <col min="11785" max="11787" width="10.85546875" style="19" customWidth="1"/>
    <col min="11788" max="11788" width="12.7109375" style="19" customWidth="1"/>
    <col min="11789" max="12034" width="9.140625" style="19"/>
    <col min="12035" max="12035" width="5.28515625" style="19" customWidth="1"/>
    <col min="12036" max="12036" width="44.140625" style="19" customWidth="1"/>
    <col min="12037" max="12037" width="17" style="19" customWidth="1"/>
    <col min="12038" max="12039" width="15.7109375" style="19" customWidth="1"/>
    <col min="12040" max="12040" width="16.5703125" style="19" customWidth="1"/>
    <col min="12041" max="12043" width="10.85546875" style="19" customWidth="1"/>
    <col min="12044" max="12044" width="12.7109375" style="19" customWidth="1"/>
    <col min="12045" max="12290" width="9.140625" style="19"/>
    <col min="12291" max="12291" width="5.28515625" style="19" customWidth="1"/>
    <col min="12292" max="12292" width="44.140625" style="19" customWidth="1"/>
    <col min="12293" max="12293" width="17" style="19" customWidth="1"/>
    <col min="12294" max="12295" width="15.7109375" style="19" customWidth="1"/>
    <col min="12296" max="12296" width="16.5703125" style="19" customWidth="1"/>
    <col min="12297" max="12299" width="10.85546875" style="19" customWidth="1"/>
    <col min="12300" max="12300" width="12.7109375" style="19" customWidth="1"/>
    <col min="12301" max="12546" width="9.140625" style="19"/>
    <col min="12547" max="12547" width="5.28515625" style="19" customWidth="1"/>
    <col min="12548" max="12548" width="44.140625" style="19" customWidth="1"/>
    <col min="12549" max="12549" width="17" style="19" customWidth="1"/>
    <col min="12550" max="12551" width="15.7109375" style="19" customWidth="1"/>
    <col min="12552" max="12552" width="16.5703125" style="19" customWidth="1"/>
    <col min="12553" max="12555" width="10.85546875" style="19" customWidth="1"/>
    <col min="12556" max="12556" width="12.7109375" style="19" customWidth="1"/>
    <col min="12557" max="12802" width="9.140625" style="19"/>
    <col min="12803" max="12803" width="5.28515625" style="19" customWidth="1"/>
    <col min="12804" max="12804" width="44.140625" style="19" customWidth="1"/>
    <col min="12805" max="12805" width="17" style="19" customWidth="1"/>
    <col min="12806" max="12807" width="15.7109375" style="19" customWidth="1"/>
    <col min="12808" max="12808" width="16.5703125" style="19" customWidth="1"/>
    <col min="12809" max="12811" width="10.85546875" style="19" customWidth="1"/>
    <col min="12812" max="12812" width="12.7109375" style="19" customWidth="1"/>
    <col min="12813" max="13058" width="9.140625" style="19"/>
    <col min="13059" max="13059" width="5.28515625" style="19" customWidth="1"/>
    <col min="13060" max="13060" width="44.140625" style="19" customWidth="1"/>
    <col min="13061" max="13061" width="17" style="19" customWidth="1"/>
    <col min="13062" max="13063" width="15.7109375" style="19" customWidth="1"/>
    <col min="13064" max="13064" width="16.5703125" style="19" customWidth="1"/>
    <col min="13065" max="13067" width="10.85546875" style="19" customWidth="1"/>
    <col min="13068" max="13068" width="12.7109375" style="19" customWidth="1"/>
    <col min="13069" max="13314" width="9.140625" style="19"/>
    <col min="13315" max="13315" width="5.28515625" style="19" customWidth="1"/>
    <col min="13316" max="13316" width="44.140625" style="19" customWidth="1"/>
    <col min="13317" max="13317" width="17" style="19" customWidth="1"/>
    <col min="13318" max="13319" width="15.7109375" style="19" customWidth="1"/>
    <col min="13320" max="13320" width="16.5703125" style="19" customWidth="1"/>
    <col min="13321" max="13323" width="10.85546875" style="19" customWidth="1"/>
    <col min="13324" max="13324" width="12.7109375" style="19" customWidth="1"/>
    <col min="13325" max="13570" width="9.140625" style="19"/>
    <col min="13571" max="13571" width="5.28515625" style="19" customWidth="1"/>
    <col min="13572" max="13572" width="44.140625" style="19" customWidth="1"/>
    <col min="13573" max="13573" width="17" style="19" customWidth="1"/>
    <col min="13574" max="13575" width="15.7109375" style="19" customWidth="1"/>
    <col min="13576" max="13576" width="16.5703125" style="19" customWidth="1"/>
    <col min="13577" max="13579" width="10.85546875" style="19" customWidth="1"/>
    <col min="13580" max="13580" width="12.7109375" style="19" customWidth="1"/>
    <col min="13581" max="13826" width="9.140625" style="19"/>
    <col min="13827" max="13827" width="5.28515625" style="19" customWidth="1"/>
    <col min="13828" max="13828" width="44.140625" style="19" customWidth="1"/>
    <col min="13829" max="13829" width="17" style="19" customWidth="1"/>
    <col min="13830" max="13831" width="15.7109375" style="19" customWidth="1"/>
    <col min="13832" max="13832" width="16.5703125" style="19" customWidth="1"/>
    <col min="13833" max="13835" width="10.85546875" style="19" customWidth="1"/>
    <col min="13836" max="13836" width="12.7109375" style="19" customWidth="1"/>
    <col min="13837" max="14082" width="9.140625" style="19"/>
    <col min="14083" max="14083" width="5.28515625" style="19" customWidth="1"/>
    <col min="14084" max="14084" width="44.140625" style="19" customWidth="1"/>
    <col min="14085" max="14085" width="17" style="19" customWidth="1"/>
    <col min="14086" max="14087" width="15.7109375" style="19" customWidth="1"/>
    <col min="14088" max="14088" width="16.5703125" style="19" customWidth="1"/>
    <col min="14089" max="14091" width="10.85546875" style="19" customWidth="1"/>
    <col min="14092" max="14092" width="12.7109375" style="19" customWidth="1"/>
    <col min="14093" max="14338" width="9.140625" style="19"/>
    <col min="14339" max="14339" width="5.28515625" style="19" customWidth="1"/>
    <col min="14340" max="14340" width="44.140625" style="19" customWidth="1"/>
    <col min="14341" max="14341" width="17" style="19" customWidth="1"/>
    <col min="14342" max="14343" width="15.7109375" style="19" customWidth="1"/>
    <col min="14344" max="14344" width="16.5703125" style="19" customWidth="1"/>
    <col min="14345" max="14347" width="10.85546875" style="19" customWidth="1"/>
    <col min="14348" max="14348" width="12.7109375" style="19" customWidth="1"/>
    <col min="14349" max="14594" width="9.140625" style="19"/>
    <col min="14595" max="14595" width="5.28515625" style="19" customWidth="1"/>
    <col min="14596" max="14596" width="44.140625" style="19" customWidth="1"/>
    <col min="14597" max="14597" width="17" style="19" customWidth="1"/>
    <col min="14598" max="14599" width="15.7109375" style="19" customWidth="1"/>
    <col min="14600" max="14600" width="16.5703125" style="19" customWidth="1"/>
    <col min="14601" max="14603" width="10.85546875" style="19" customWidth="1"/>
    <col min="14604" max="14604" width="12.7109375" style="19" customWidth="1"/>
    <col min="14605" max="14850" width="9.140625" style="19"/>
    <col min="14851" max="14851" width="5.28515625" style="19" customWidth="1"/>
    <col min="14852" max="14852" width="44.140625" style="19" customWidth="1"/>
    <col min="14853" max="14853" width="17" style="19" customWidth="1"/>
    <col min="14854" max="14855" width="15.7109375" style="19" customWidth="1"/>
    <col min="14856" max="14856" width="16.5703125" style="19" customWidth="1"/>
    <col min="14857" max="14859" width="10.85546875" style="19" customWidth="1"/>
    <col min="14860" max="14860" width="12.7109375" style="19" customWidth="1"/>
    <col min="14861" max="15106" width="9.140625" style="19"/>
    <col min="15107" max="15107" width="5.28515625" style="19" customWidth="1"/>
    <col min="15108" max="15108" width="44.140625" style="19" customWidth="1"/>
    <col min="15109" max="15109" width="17" style="19" customWidth="1"/>
    <col min="15110" max="15111" width="15.7109375" style="19" customWidth="1"/>
    <col min="15112" max="15112" width="16.5703125" style="19" customWidth="1"/>
    <col min="15113" max="15115" width="10.85546875" style="19" customWidth="1"/>
    <col min="15116" max="15116" width="12.7109375" style="19" customWidth="1"/>
    <col min="15117" max="15362" width="9.140625" style="19"/>
    <col min="15363" max="15363" width="5.28515625" style="19" customWidth="1"/>
    <col min="15364" max="15364" width="44.140625" style="19" customWidth="1"/>
    <col min="15365" max="15365" width="17" style="19" customWidth="1"/>
    <col min="15366" max="15367" width="15.7109375" style="19" customWidth="1"/>
    <col min="15368" max="15368" width="16.5703125" style="19" customWidth="1"/>
    <col min="15369" max="15371" width="10.85546875" style="19" customWidth="1"/>
    <col min="15372" max="15372" width="12.7109375" style="19" customWidth="1"/>
    <col min="15373" max="15618" width="9.140625" style="19"/>
    <col min="15619" max="15619" width="5.28515625" style="19" customWidth="1"/>
    <col min="15620" max="15620" width="44.140625" style="19" customWidth="1"/>
    <col min="15621" max="15621" width="17" style="19" customWidth="1"/>
    <col min="15622" max="15623" width="15.7109375" style="19" customWidth="1"/>
    <col min="15624" max="15624" width="16.5703125" style="19" customWidth="1"/>
    <col min="15625" max="15627" width="10.85546875" style="19" customWidth="1"/>
    <col min="15628" max="15628" width="12.7109375" style="19" customWidth="1"/>
    <col min="15629" max="15874" width="9.140625" style="19"/>
    <col min="15875" max="15875" width="5.28515625" style="19" customWidth="1"/>
    <col min="15876" max="15876" width="44.140625" style="19" customWidth="1"/>
    <col min="15877" max="15877" width="17" style="19" customWidth="1"/>
    <col min="15878" max="15879" width="15.7109375" style="19" customWidth="1"/>
    <col min="15880" max="15880" width="16.5703125" style="19" customWidth="1"/>
    <col min="15881" max="15883" width="10.85546875" style="19" customWidth="1"/>
    <col min="15884" max="15884" width="12.7109375" style="19" customWidth="1"/>
    <col min="15885" max="16130" width="9.140625" style="19"/>
    <col min="16131" max="16131" width="5.28515625" style="19" customWidth="1"/>
    <col min="16132" max="16132" width="44.140625" style="19" customWidth="1"/>
    <col min="16133" max="16133" width="17" style="19" customWidth="1"/>
    <col min="16134" max="16135" width="15.7109375" style="19" customWidth="1"/>
    <col min="16136" max="16136" width="16.5703125" style="19" customWidth="1"/>
    <col min="16137" max="16139" width="10.85546875" style="19" customWidth="1"/>
    <col min="16140" max="16140" width="12.7109375" style="19" customWidth="1"/>
    <col min="16141" max="16384" width="9.140625" style="19"/>
  </cols>
  <sheetData>
    <row r="1" spans="1:13" ht="26.25" customHeight="1">
      <c r="A1" s="191"/>
      <c r="B1" s="192"/>
      <c r="C1" s="192"/>
      <c r="D1" s="192"/>
      <c r="E1" s="192"/>
      <c r="F1" s="192"/>
      <c r="G1" s="192"/>
      <c r="H1" s="193"/>
      <c r="I1" s="18"/>
      <c r="J1" s="18"/>
      <c r="K1" s="18"/>
    </row>
    <row r="2" spans="1:13">
      <c r="A2" s="178"/>
      <c r="B2" s="179"/>
      <c r="C2" s="179"/>
      <c r="D2" s="179"/>
      <c r="E2" s="179"/>
      <c r="F2" s="179"/>
      <c r="G2" s="179"/>
      <c r="H2" s="180"/>
      <c r="I2" s="18"/>
      <c r="J2" s="18"/>
      <c r="K2" s="18"/>
    </row>
    <row r="3" spans="1:13">
      <c r="A3" s="178"/>
      <c r="B3" s="179"/>
      <c r="C3" s="179"/>
      <c r="D3" s="179"/>
      <c r="E3" s="179"/>
      <c r="F3" s="179"/>
      <c r="G3" s="179"/>
      <c r="H3" s="180"/>
      <c r="I3" s="18"/>
      <c r="J3" s="18"/>
      <c r="K3" s="18"/>
    </row>
    <row r="4" spans="1:13">
      <c r="A4" s="20"/>
      <c r="B4" s="21"/>
      <c r="C4" s="21"/>
      <c r="D4" s="21"/>
      <c r="E4" s="21"/>
      <c r="F4" s="21"/>
      <c r="G4" s="21"/>
      <c r="H4" s="22"/>
      <c r="I4" s="23"/>
      <c r="J4" s="23"/>
    </row>
    <row r="5" spans="1:13" ht="24.75" customHeight="1">
      <c r="A5" s="20"/>
      <c r="B5" s="194" t="s">
        <v>193</v>
      </c>
      <c r="C5" s="194"/>
      <c r="D5" s="194"/>
      <c r="E5" s="194"/>
      <c r="F5" s="194"/>
      <c r="G5" s="194"/>
      <c r="H5" s="195"/>
      <c r="I5" s="23"/>
      <c r="J5" s="23"/>
    </row>
    <row r="6" spans="1:13">
      <c r="A6" s="20"/>
      <c r="B6" s="24" t="s">
        <v>190</v>
      </c>
      <c r="C6" s="24"/>
      <c r="D6" s="24"/>
      <c r="E6" s="24"/>
      <c r="F6" s="24"/>
      <c r="G6" s="24"/>
      <c r="H6" s="22"/>
      <c r="I6" s="23"/>
      <c r="J6" s="23"/>
    </row>
    <row r="7" spans="1:13">
      <c r="A7" s="20"/>
      <c r="B7" s="21" t="s">
        <v>192</v>
      </c>
      <c r="C7" s="25"/>
      <c r="D7" s="26"/>
      <c r="E7" s="26"/>
      <c r="F7" s="26"/>
      <c r="G7" s="26"/>
      <c r="H7" s="22"/>
      <c r="I7" s="23"/>
      <c r="J7" s="23"/>
    </row>
    <row r="8" spans="1:13">
      <c r="A8" s="20"/>
      <c r="B8" s="21"/>
      <c r="C8" s="21"/>
      <c r="D8" s="21"/>
      <c r="E8" s="21"/>
      <c r="F8" s="21"/>
      <c r="G8" s="21"/>
      <c r="H8" s="22"/>
      <c r="I8" s="23"/>
      <c r="J8" s="23"/>
    </row>
    <row r="9" spans="1:13" ht="15.75">
      <c r="A9" s="196" t="s">
        <v>194</v>
      </c>
      <c r="B9" s="197"/>
      <c r="C9" s="197"/>
      <c r="D9" s="197"/>
      <c r="E9" s="197"/>
      <c r="F9" s="197"/>
      <c r="G9" s="197"/>
      <c r="H9" s="198"/>
    </row>
    <row r="10" spans="1:13">
      <c r="A10" s="27"/>
      <c r="B10" s="25"/>
      <c r="C10" s="25"/>
      <c r="D10" s="25"/>
      <c r="E10" s="25"/>
      <c r="F10" s="25"/>
      <c r="G10" s="25"/>
      <c r="H10" s="28"/>
    </row>
    <row r="11" spans="1:13">
      <c r="A11" s="184" t="s">
        <v>5</v>
      </c>
      <c r="B11" s="186" t="s">
        <v>6</v>
      </c>
      <c r="C11" s="188" t="s">
        <v>195</v>
      </c>
      <c r="D11" s="189"/>
      <c r="E11" s="189"/>
      <c r="F11" s="189"/>
      <c r="G11" s="190"/>
      <c r="H11" s="46" t="s">
        <v>196</v>
      </c>
    </row>
    <row r="12" spans="1:13">
      <c r="A12" s="185"/>
      <c r="B12" s="187"/>
      <c r="C12" s="47">
        <v>30</v>
      </c>
      <c r="D12" s="47">
        <v>60</v>
      </c>
      <c r="E12" s="47">
        <v>90</v>
      </c>
      <c r="F12" s="47">
        <v>120</v>
      </c>
      <c r="G12" s="48">
        <v>150</v>
      </c>
      <c r="H12" s="49" t="s">
        <v>99</v>
      </c>
      <c r="I12" s="29"/>
      <c r="J12" s="29"/>
    </row>
    <row r="13" spans="1:13" ht="20.100000000000001" customHeight="1">
      <c r="A13" s="199" t="s">
        <v>197</v>
      </c>
      <c r="B13" s="201" t="s">
        <v>32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1">
        <f t="shared" ref="H13:H24" si="0">SUM(C13:G13)</f>
        <v>0</v>
      </c>
      <c r="I13" s="32"/>
      <c r="J13" s="32"/>
      <c r="K13" s="33"/>
      <c r="L13" s="34"/>
      <c r="M13" s="34"/>
    </row>
    <row r="14" spans="1:13" ht="20.100000000000001" customHeight="1">
      <c r="A14" s="200"/>
      <c r="B14" s="202"/>
      <c r="C14" s="35">
        <f>C13*'Planilha Orçamentária'!$J$24</f>
        <v>0</v>
      </c>
      <c r="D14" s="35">
        <f>D13*'Planilha Orçamentária'!$J$24</f>
        <v>0</v>
      </c>
      <c r="E14" s="35">
        <f>E13*'Planilha Orçamentária'!$J$24</f>
        <v>0</v>
      </c>
      <c r="F14" s="35">
        <f>F13*'Planilha Orçamentária'!$J$24</f>
        <v>0</v>
      </c>
      <c r="G14" s="35">
        <f>G13*'Planilha Orçamentária'!$J$24</f>
        <v>0</v>
      </c>
      <c r="H14" s="36">
        <f t="shared" si="0"/>
        <v>0</v>
      </c>
      <c r="I14" s="29"/>
      <c r="J14" s="29"/>
      <c r="K14" s="32"/>
      <c r="L14" s="34"/>
      <c r="M14" s="34"/>
    </row>
    <row r="15" spans="1:13" ht="20.100000000000001" customHeight="1">
      <c r="A15" s="199" t="s">
        <v>198</v>
      </c>
      <c r="B15" s="203" t="s">
        <v>11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1">
        <f t="shared" si="0"/>
        <v>0</v>
      </c>
      <c r="I15" s="33"/>
      <c r="J15" s="33"/>
      <c r="K15" s="32"/>
      <c r="L15" s="34"/>
      <c r="M15" s="34"/>
    </row>
    <row r="16" spans="1:13" ht="20.100000000000001" customHeight="1">
      <c r="A16" s="200"/>
      <c r="B16" s="204"/>
      <c r="C16" s="35">
        <f>C15*'Planilha Orçamentária'!$J$32</f>
        <v>0</v>
      </c>
      <c r="D16" s="35">
        <f>D15*'Planilha Orçamentária'!$J$32</f>
        <v>0</v>
      </c>
      <c r="E16" s="35">
        <f>E15*'Planilha Orçamentária'!$J$32</f>
        <v>0</v>
      </c>
      <c r="F16" s="35">
        <f>F15*'Planilha Orçamentária'!$J$32</f>
        <v>0</v>
      </c>
      <c r="G16" s="35">
        <f>G15*'Planilha Orçamentária'!$J$32</f>
        <v>0</v>
      </c>
      <c r="H16" s="36">
        <f t="shared" si="0"/>
        <v>0</v>
      </c>
      <c r="I16" s="33"/>
      <c r="J16" s="33"/>
      <c r="K16" s="32"/>
      <c r="L16" s="34"/>
      <c r="M16" s="34"/>
    </row>
    <row r="17" spans="1:14" ht="20.100000000000001" customHeight="1">
      <c r="A17" s="199" t="s">
        <v>199</v>
      </c>
      <c r="B17" s="205" t="s">
        <v>31</v>
      </c>
      <c r="C17" s="30">
        <v>0</v>
      </c>
      <c r="D17" s="30">
        <v>0</v>
      </c>
      <c r="E17" s="30">
        <v>0</v>
      </c>
      <c r="F17" s="30">
        <v>0</v>
      </c>
      <c r="G17" s="30">
        <v>0</v>
      </c>
      <c r="H17" s="31">
        <f t="shared" si="0"/>
        <v>0</v>
      </c>
      <c r="I17" s="32"/>
      <c r="J17" s="32"/>
      <c r="K17" s="32"/>
      <c r="L17" s="33"/>
      <c r="M17" s="34"/>
      <c r="N17" s="34"/>
    </row>
    <row r="18" spans="1:14" ht="20.100000000000001" customHeight="1">
      <c r="A18" s="200"/>
      <c r="B18" s="204"/>
      <c r="C18" s="35">
        <f>C17*'Planilha Orçamentária'!$J$36</f>
        <v>0</v>
      </c>
      <c r="D18" s="35">
        <f>D17*'Planilha Orçamentária'!$J$36</f>
        <v>0</v>
      </c>
      <c r="E18" s="35">
        <f>E17*'Planilha Orçamentária'!$J$36</f>
        <v>0</v>
      </c>
      <c r="F18" s="35">
        <f>F17*'Planilha Orçamentária'!$J$36</f>
        <v>0</v>
      </c>
      <c r="G18" s="35">
        <f>G17*'Planilha Orçamentária'!$J$36</f>
        <v>0</v>
      </c>
      <c r="H18" s="36">
        <f t="shared" si="0"/>
        <v>0</v>
      </c>
      <c r="I18" s="37"/>
      <c r="J18" s="37"/>
      <c r="K18" s="32"/>
      <c r="L18" s="32"/>
      <c r="M18" s="34"/>
      <c r="N18" s="34"/>
    </row>
    <row r="19" spans="1:14" ht="20.100000000000001" customHeight="1">
      <c r="A19" s="199" t="s">
        <v>200</v>
      </c>
      <c r="B19" s="205" t="s">
        <v>39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1">
        <f t="shared" si="0"/>
        <v>0</v>
      </c>
      <c r="I19" s="32"/>
      <c r="J19" s="32"/>
      <c r="K19" s="32"/>
      <c r="L19" s="33"/>
      <c r="M19" s="34"/>
      <c r="N19" s="34"/>
    </row>
    <row r="20" spans="1:14" ht="20.100000000000001" customHeight="1">
      <c r="A20" s="200"/>
      <c r="B20" s="204"/>
      <c r="C20" s="35">
        <f>C19*'Planilha Orçamentária'!$J$52</f>
        <v>0</v>
      </c>
      <c r="D20" s="35">
        <f>D19*'Planilha Orçamentária'!$J$52</f>
        <v>0</v>
      </c>
      <c r="E20" s="35">
        <f>E19*'Planilha Orçamentária'!$J$52</f>
        <v>0</v>
      </c>
      <c r="F20" s="35">
        <f>F19*'Planilha Orçamentária'!$J$52</f>
        <v>0</v>
      </c>
      <c r="G20" s="35">
        <f>G19*'Planilha Orçamentária'!$J$52</f>
        <v>0</v>
      </c>
      <c r="H20" s="36">
        <f t="shared" si="0"/>
        <v>0</v>
      </c>
      <c r="I20" s="37"/>
      <c r="J20" s="37"/>
      <c r="K20" s="32"/>
      <c r="L20" s="32"/>
      <c r="M20" s="34"/>
      <c r="N20" s="34"/>
    </row>
    <row r="21" spans="1:14" ht="20.100000000000001" customHeight="1">
      <c r="A21" s="199" t="s">
        <v>201</v>
      </c>
      <c r="B21" s="206" t="s">
        <v>42</v>
      </c>
      <c r="C21" s="30">
        <v>0</v>
      </c>
      <c r="D21" s="30">
        <v>0</v>
      </c>
      <c r="E21" s="30">
        <v>0</v>
      </c>
      <c r="F21" s="30">
        <v>0</v>
      </c>
      <c r="G21" s="30">
        <v>0</v>
      </c>
      <c r="H21" s="31">
        <f t="shared" si="0"/>
        <v>0</v>
      </c>
      <c r="I21" s="37"/>
      <c r="J21" s="37"/>
      <c r="K21" s="32"/>
      <c r="L21" s="32"/>
      <c r="M21" s="34"/>
      <c r="N21" s="34"/>
    </row>
    <row r="22" spans="1:14" ht="20.100000000000001" customHeight="1">
      <c r="A22" s="200"/>
      <c r="B22" s="202"/>
      <c r="C22" s="35">
        <f>C21*'Planilha Orçamentária'!$J$104</f>
        <v>0</v>
      </c>
      <c r="D22" s="35">
        <f>D21*'Planilha Orçamentária'!$J$104</f>
        <v>0</v>
      </c>
      <c r="E22" s="35">
        <f>E21*'Planilha Orçamentária'!$J$104</f>
        <v>0</v>
      </c>
      <c r="F22" s="35">
        <f>F21*'Planilha Orçamentária'!$J$104</f>
        <v>0</v>
      </c>
      <c r="G22" s="35">
        <f>G21*'Planilha Orçamentária'!$J$104</f>
        <v>0</v>
      </c>
      <c r="H22" s="36">
        <f t="shared" si="0"/>
        <v>0</v>
      </c>
      <c r="I22" s="37"/>
      <c r="J22" s="37"/>
      <c r="K22" s="32"/>
      <c r="L22" s="32"/>
      <c r="M22" s="34"/>
      <c r="N22" s="34"/>
    </row>
    <row r="23" spans="1:14" ht="20.100000000000001" customHeight="1">
      <c r="A23" s="199" t="s">
        <v>202</v>
      </c>
      <c r="B23" s="206" t="s">
        <v>27</v>
      </c>
      <c r="C23" s="30">
        <v>0</v>
      </c>
      <c r="D23" s="30">
        <v>0</v>
      </c>
      <c r="E23" s="30">
        <v>0</v>
      </c>
      <c r="F23" s="30">
        <v>0</v>
      </c>
      <c r="G23" s="30">
        <v>0</v>
      </c>
      <c r="H23" s="31">
        <f t="shared" si="0"/>
        <v>0</v>
      </c>
      <c r="I23" s="37"/>
      <c r="J23" s="37"/>
      <c r="K23" s="32"/>
      <c r="L23" s="32"/>
      <c r="M23" s="34"/>
      <c r="N23" s="34"/>
    </row>
    <row r="24" spans="1:14" ht="20.100000000000001" customHeight="1">
      <c r="A24" s="200"/>
      <c r="B24" s="202"/>
      <c r="C24" s="35">
        <f>C23*'Planilha Orçamentária'!$J$109</f>
        <v>0</v>
      </c>
      <c r="D24" s="35">
        <f>D23*'Planilha Orçamentária'!$J$109</f>
        <v>0</v>
      </c>
      <c r="E24" s="35">
        <f>E23*'Planilha Orçamentária'!$J$109</f>
        <v>0</v>
      </c>
      <c r="F24" s="35">
        <f>F23*'Planilha Orçamentária'!$J$109</f>
        <v>0</v>
      </c>
      <c r="G24" s="35">
        <f>G23*'Planilha Orçamentária'!$J$109</f>
        <v>0</v>
      </c>
      <c r="H24" s="36">
        <f t="shared" si="0"/>
        <v>0</v>
      </c>
      <c r="I24" s="37"/>
      <c r="J24" s="37"/>
      <c r="K24" s="32"/>
      <c r="L24" s="32"/>
      <c r="M24" s="34"/>
      <c r="N24" s="34"/>
    </row>
    <row r="25" spans="1:14">
      <c r="A25" s="62" t="s">
        <v>203</v>
      </c>
      <c r="B25" s="50"/>
      <c r="C25" s="51">
        <f>(Cronograma!C14+C16+C18+C20+C22+C24)+(Cronograma!C14+C16+C18+C20+C22+C24)*'Planilha Orçamentária'!$J$112</f>
        <v>0</v>
      </c>
      <c r="D25" s="51">
        <f>(Cronograma!D14+D16+D18+D20+D22+D24)+(Cronograma!D14+D16+D18+D20+D22+D24)*'Planilha Orçamentária'!$J$112</f>
        <v>0</v>
      </c>
      <c r="E25" s="51">
        <f>(Cronograma!E14+E16+E18+E20+E22+E24)+(Cronograma!E14+E16+E18+E20+E22+E24)*'Planilha Orçamentária'!$J$112</f>
        <v>0</v>
      </c>
      <c r="F25" s="51">
        <f>(Cronograma!F14+F16+F18+F20+F22+F24)+(Cronograma!F14+F16+F18+F20+F22+F24)*'Planilha Orçamentária'!$J$112</f>
        <v>0</v>
      </c>
      <c r="G25" s="51">
        <f>(Cronograma!G14+G16+G18+G20+G22+G24)+(Cronograma!G14+G16+G18+G20+G22+G24)*'Planilha Orçamentária'!$J$112</f>
        <v>0</v>
      </c>
      <c r="H25" s="52"/>
    </row>
    <row r="26" spans="1:14">
      <c r="A26" s="63" t="s">
        <v>204</v>
      </c>
      <c r="B26" s="53"/>
      <c r="C26" s="54" t="e">
        <f>C25/$G$27</f>
        <v>#DIV/0!</v>
      </c>
      <c r="D26" s="54" t="e">
        <f t="shared" ref="D26:G26" si="1">D25/$G$27</f>
        <v>#DIV/0!</v>
      </c>
      <c r="E26" s="54" t="e">
        <f t="shared" si="1"/>
        <v>#DIV/0!</v>
      </c>
      <c r="F26" s="54" t="e">
        <f t="shared" si="1"/>
        <v>#DIV/0!</v>
      </c>
      <c r="G26" s="54" t="e">
        <f t="shared" si="1"/>
        <v>#DIV/0!</v>
      </c>
      <c r="H26" s="55"/>
    </row>
    <row r="27" spans="1:14">
      <c r="A27" s="63" t="s">
        <v>205</v>
      </c>
      <c r="B27" s="56"/>
      <c r="C27" s="57">
        <f>SUM(C25)</f>
        <v>0</v>
      </c>
      <c r="D27" s="57">
        <f>C27+D25</f>
        <v>0</v>
      </c>
      <c r="E27" s="57">
        <f t="shared" ref="E27:G27" si="2">D27+E25</f>
        <v>0</v>
      </c>
      <c r="F27" s="57">
        <f t="shared" si="2"/>
        <v>0</v>
      </c>
      <c r="G27" s="57">
        <f t="shared" si="2"/>
        <v>0</v>
      </c>
      <c r="H27" s="58"/>
      <c r="I27" s="38"/>
    </row>
    <row r="28" spans="1:14" ht="13.5" thickBot="1">
      <c r="A28" s="64" t="s">
        <v>206</v>
      </c>
      <c r="B28" s="59"/>
      <c r="C28" s="60" t="e">
        <f>C26</f>
        <v>#DIV/0!</v>
      </c>
      <c r="D28" s="60" t="e">
        <f>C28+D26</f>
        <v>#DIV/0!</v>
      </c>
      <c r="E28" s="60" t="e">
        <f t="shared" ref="E28:G28" si="3">D28+E26</f>
        <v>#DIV/0!</v>
      </c>
      <c r="F28" s="60" t="e">
        <f t="shared" si="3"/>
        <v>#DIV/0!</v>
      </c>
      <c r="G28" s="60" t="e">
        <f t="shared" si="3"/>
        <v>#DIV/0!</v>
      </c>
      <c r="H28" s="61"/>
    </row>
    <row r="29" spans="1:14">
      <c r="A29" s="39"/>
      <c r="C29" s="40"/>
      <c r="D29" s="40"/>
      <c r="E29" s="40"/>
      <c r="F29" s="40"/>
      <c r="G29" s="40"/>
    </row>
    <row r="30" spans="1:14">
      <c r="A30" s="41"/>
      <c r="B30" s="42"/>
      <c r="C30" s="40"/>
      <c r="D30" s="40"/>
      <c r="E30" s="40"/>
      <c r="F30" s="40"/>
      <c r="G30" s="40"/>
    </row>
    <row r="31" spans="1:14">
      <c r="A31" s="41"/>
      <c r="B31" s="42"/>
      <c r="C31" s="40"/>
      <c r="D31" s="40"/>
      <c r="E31" s="40"/>
      <c r="F31" s="40"/>
      <c r="G31" s="40"/>
    </row>
    <row r="32" spans="1:14">
      <c r="A32" s="41"/>
      <c r="B32" s="41"/>
      <c r="C32" s="43"/>
      <c r="D32" s="43"/>
      <c r="E32" s="43"/>
      <c r="F32" s="43"/>
      <c r="G32" s="43"/>
      <c r="H32" s="44"/>
    </row>
    <row r="33" spans="1:7">
      <c r="A33" s="41"/>
      <c r="B33" s="41"/>
      <c r="C33" s="43"/>
      <c r="D33" s="43"/>
      <c r="E33" s="43"/>
      <c r="F33" s="43"/>
      <c r="G33" s="43"/>
    </row>
    <row r="34" spans="1:7">
      <c r="A34" s="41"/>
      <c r="B34" s="41"/>
      <c r="C34" s="43"/>
      <c r="D34" s="43"/>
      <c r="E34" s="43"/>
      <c r="F34" s="43"/>
      <c r="G34" s="43"/>
    </row>
    <row r="35" spans="1:7">
      <c r="A35" s="41"/>
      <c r="B35" s="41"/>
      <c r="C35" s="43"/>
      <c r="D35" s="43"/>
      <c r="E35" s="43"/>
      <c r="F35" s="43"/>
      <c r="G35" s="43"/>
    </row>
    <row r="36" spans="1:7">
      <c r="A36" s="41"/>
      <c r="B36" s="41"/>
      <c r="C36" s="43"/>
      <c r="D36" s="43"/>
      <c r="E36" s="43"/>
      <c r="F36" s="43"/>
      <c r="G36" s="43"/>
    </row>
    <row r="37" spans="1:7">
      <c r="A37" s="41"/>
      <c r="B37" s="41"/>
      <c r="C37" s="43"/>
      <c r="D37" s="43"/>
      <c r="E37" s="43"/>
      <c r="F37" s="43"/>
      <c r="G37" s="43"/>
    </row>
    <row r="38" spans="1:7">
      <c r="A38" s="41"/>
      <c r="B38" s="41"/>
      <c r="C38" s="43"/>
      <c r="D38" s="43"/>
      <c r="E38" s="43"/>
      <c r="F38" s="43"/>
      <c r="G38" s="43"/>
    </row>
    <row r="39" spans="1:7">
      <c r="A39" s="41"/>
      <c r="B39" s="41"/>
      <c r="C39" s="43"/>
      <c r="D39" s="43"/>
      <c r="E39" s="43"/>
      <c r="F39" s="43"/>
      <c r="G39" s="43"/>
    </row>
    <row r="40" spans="1:7">
      <c r="A40" s="41"/>
      <c r="B40" s="41"/>
      <c r="C40" s="43"/>
      <c r="D40" s="43"/>
      <c r="E40" s="43"/>
      <c r="F40" s="43"/>
      <c r="G40" s="43"/>
    </row>
    <row r="41" spans="1:7">
      <c r="A41" s="41"/>
      <c r="B41" s="41"/>
      <c r="C41" s="43"/>
      <c r="D41" s="43"/>
      <c r="E41" s="43"/>
      <c r="F41" s="43"/>
      <c r="G41" s="43"/>
    </row>
    <row r="42" spans="1:7">
      <c r="A42" s="41"/>
      <c r="B42" s="41"/>
      <c r="C42" s="43"/>
      <c r="D42" s="43"/>
      <c r="E42" s="43"/>
      <c r="F42" s="43"/>
      <c r="G42" s="43"/>
    </row>
    <row r="43" spans="1:7">
      <c r="A43" s="41"/>
      <c r="B43" s="41"/>
      <c r="C43" s="43"/>
      <c r="D43" s="43"/>
      <c r="E43" s="43"/>
      <c r="F43" s="43"/>
      <c r="G43" s="43"/>
    </row>
    <row r="44" spans="1:7">
      <c r="A44" s="41"/>
      <c r="B44" s="41"/>
      <c r="C44" s="43"/>
      <c r="D44" s="43"/>
      <c r="E44" s="43"/>
      <c r="F44" s="43"/>
      <c r="G44" s="43"/>
    </row>
    <row r="45" spans="1:7">
      <c r="A45" s="41"/>
      <c r="B45" s="41"/>
      <c r="C45" s="43"/>
      <c r="D45" s="43"/>
      <c r="E45" s="43"/>
      <c r="F45" s="43"/>
      <c r="G45" s="43"/>
    </row>
    <row r="46" spans="1:7">
      <c r="C46" s="45"/>
      <c r="D46" s="45"/>
      <c r="E46" s="45"/>
      <c r="F46" s="45"/>
      <c r="G46" s="45"/>
    </row>
  </sheetData>
  <mergeCells count="20">
    <mergeCell ref="A19:A20"/>
    <mergeCell ref="B19:B20"/>
    <mergeCell ref="A21:A22"/>
    <mergeCell ref="B21:B22"/>
    <mergeCell ref="A23:A24"/>
    <mergeCell ref="B23:B24"/>
    <mergeCell ref="A13:A14"/>
    <mergeCell ref="B13:B14"/>
    <mergeCell ref="A15:A16"/>
    <mergeCell ref="B15:B16"/>
    <mergeCell ref="A17:A18"/>
    <mergeCell ref="B17:B18"/>
    <mergeCell ref="A11:A12"/>
    <mergeCell ref="B11:B12"/>
    <mergeCell ref="C11:G11"/>
    <mergeCell ref="A1:H1"/>
    <mergeCell ref="A2:H2"/>
    <mergeCell ref="A3:H3"/>
    <mergeCell ref="B5:H5"/>
    <mergeCell ref="A9:H9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horizontalDpi="4294967294" verticalDpi="4294967294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 Orçamentária</vt:lpstr>
      <vt:lpstr>Cronograma</vt:lpstr>
      <vt:lpstr>Cronograma!Area_de_impressao</vt:lpstr>
      <vt:lpstr>'Planilha Orçamentária'!Titulos_de_impressao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2019-05-09T18:21:49Z</dcterms:created>
  <dcterms:modified xsi:type="dcterms:W3CDTF">2019-05-09T18:21:52Z</dcterms:modified>
</cp:coreProperties>
</file>